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5"/>
  <workbookPr defaultThemeVersion="166925"/>
  <mc:AlternateContent xmlns:mc="http://schemas.openxmlformats.org/markup-compatibility/2006">
    <mc:Choice Requires="x15">
      <x15ac:absPath xmlns:x15ac="http://schemas.microsoft.com/office/spreadsheetml/2010/11/ac" url="C:\Users\danilo.dvm\Downloads\Tratador\"/>
    </mc:Choice>
  </mc:AlternateContent>
  <xr:revisionPtr revIDLastSave="0" documentId="13_ncr:1_{DE53B3BE-BC56-42E2-AC56-BC0A5D2E384D}" xr6:coauthVersionLast="36" xr6:coauthVersionMax="36" xr10:uidLastSave="{00000000-0000-0000-0000-000000000000}"/>
  <bookViews>
    <workbookView xWindow="0" yWindow="0" windowWidth="16800" windowHeight="7845" xr2:uid="{F71D21C5-0BCC-4B20-888B-96F3914C4F47}"/>
  </bookViews>
  <sheets>
    <sheet name="Tratador de Animais" sheetId="7" r:id="rId1"/>
    <sheet name="Uniforme e EPI" sheetId="1" r:id="rId2"/>
    <sheet name="Material de Limpeza" sheetId="3" r:id="rId3"/>
    <sheet name="Equipamentos" sheetId="5"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93" i="7" l="1"/>
  <c r="I190" i="7"/>
  <c r="G86" i="7"/>
  <c r="G3" i="5" l="1"/>
  <c r="G4" i="5"/>
  <c r="G5" i="5"/>
  <c r="G6" i="5"/>
  <c r="G7" i="5"/>
  <c r="G8" i="5"/>
  <c r="F14" i="1"/>
  <c r="G9" i="5" l="1"/>
  <c r="G10" i="5" s="1"/>
  <c r="F4" i="3"/>
  <c r="F5" i="3"/>
  <c r="F6" i="3"/>
  <c r="F7" i="3"/>
  <c r="F8" i="3"/>
  <c r="F9" i="3"/>
  <c r="F10" i="3"/>
  <c r="F11" i="3"/>
  <c r="F12" i="3"/>
  <c r="F13" i="3"/>
  <c r="F14" i="3"/>
  <c r="F15" i="3"/>
  <c r="F16" i="3"/>
  <c r="F17" i="3"/>
  <c r="F18" i="3"/>
  <c r="F19" i="3"/>
  <c r="F20" i="3"/>
  <c r="F21" i="3"/>
  <c r="F22" i="3"/>
  <c r="F3" i="3"/>
  <c r="F4" i="1" l="1"/>
  <c r="F5" i="1"/>
  <c r="F6" i="1"/>
  <c r="F7" i="1"/>
  <c r="F8" i="1"/>
  <c r="F9" i="1"/>
  <c r="F10" i="1"/>
  <c r="F11" i="1"/>
  <c r="F12" i="1"/>
  <c r="F13" i="1"/>
  <c r="F15" i="1"/>
  <c r="F3" i="1"/>
  <c r="G34" i="7" l="1"/>
  <c r="G85" i="7" l="1"/>
  <c r="G36" i="7"/>
  <c r="G192" i="7"/>
  <c r="G181" i="7"/>
  <c r="F23" i="3"/>
  <c r="F16" i="1"/>
  <c r="F17" i="1" s="1"/>
  <c r="G179" i="7" s="1"/>
  <c r="G165" i="7"/>
  <c r="G172" i="7" s="1"/>
  <c r="G145" i="7"/>
  <c r="G147" i="7" s="1"/>
  <c r="F24" i="3" l="1"/>
  <c r="G180" i="7" s="1"/>
  <c r="G182" i="7" s="1"/>
  <c r="G52" i="7"/>
  <c r="G92" i="7" l="1"/>
  <c r="G109" i="7" s="1"/>
  <c r="G208" i="7"/>
  <c r="G38" i="7"/>
  <c r="G204" i="7" l="1"/>
  <c r="G136" i="7"/>
  <c r="G47" i="7"/>
  <c r="G114" i="7"/>
  <c r="I144" i="7" l="1"/>
  <c r="I143" i="7"/>
  <c r="I146" i="7"/>
  <c r="I139" i="7"/>
  <c r="I142" i="7"/>
  <c r="I141" i="7"/>
  <c r="I140" i="7"/>
  <c r="I51" i="7"/>
  <c r="I50" i="7"/>
  <c r="I119" i="7"/>
  <c r="I118" i="7"/>
  <c r="I117" i="7"/>
  <c r="I122" i="7"/>
  <c r="I120" i="7"/>
  <c r="G69" i="7"/>
  <c r="I145" i="7" l="1"/>
  <c r="I147" i="7" s="1"/>
  <c r="G121" i="7"/>
  <c r="G123" i="7" s="1"/>
  <c r="G148" i="7"/>
  <c r="I52" i="7"/>
  <c r="I121" i="7" l="1"/>
  <c r="I123" i="7" s="1"/>
  <c r="G206" i="7" s="1"/>
  <c r="G149" i="7"/>
  <c r="I149" i="7" s="1"/>
  <c r="G171" i="7" s="1"/>
  <c r="G173" i="7" s="1"/>
  <c r="G207" i="7" s="1"/>
  <c r="I148" i="7"/>
  <c r="G58" i="7"/>
  <c r="G107" i="7"/>
  <c r="I65" i="7" l="1"/>
  <c r="I64" i="7"/>
  <c r="I62" i="7"/>
  <c r="I61" i="7"/>
  <c r="I67" i="7"/>
  <c r="I66" i="7"/>
  <c r="I63" i="7"/>
  <c r="I68" i="7"/>
  <c r="I69" i="7" l="1"/>
  <c r="G108" i="7" s="1"/>
  <c r="G110" i="7" s="1"/>
  <c r="G186" i="7" s="1"/>
  <c r="G205" i="7" l="1"/>
  <c r="G209" i="7" s="1"/>
  <c r="G187" i="7" l="1"/>
  <c r="I191" i="7" l="1"/>
  <c r="G188" i="7" l="1"/>
  <c r="I192" i="7" l="1"/>
  <c r="I194" i="7"/>
  <c r="I195" i="7"/>
  <c r="I196" i="7" l="1"/>
  <c r="G210" i="7" s="1"/>
  <c r="G211" i="7" s="1"/>
  <c r="G213" i="7" l="1"/>
  <c r="C219" i="7"/>
  <c r="F219" i="7" s="1"/>
  <c r="J219" i="7" s="1"/>
  <c r="H226" i="7" l="1"/>
  <c r="G214" i="7"/>
  <c r="H225" i="7" s="1"/>
  <c r="H227" i="7" s="1"/>
</calcChain>
</file>

<file path=xl/sharedStrings.xml><?xml version="1.0" encoding="utf-8"?>
<sst xmlns="http://schemas.openxmlformats.org/spreadsheetml/2006/main" count="400" uniqueCount="276">
  <si>
    <t>Unidade</t>
  </si>
  <si>
    <t>Par</t>
  </si>
  <si>
    <t>Boné aba curva</t>
  </si>
  <si>
    <t>Item</t>
  </si>
  <si>
    <t>Quantidade</t>
  </si>
  <si>
    <t>Valor Unitário</t>
  </si>
  <si>
    <t>Avental impermeável, comprimento do peito aos joelhos, proteção individual.</t>
  </si>
  <si>
    <t>Luva para limpeza pesada, material: borracha, punho longo. Tamanho da luva será de acordo com a necessidade por tratador,  a ser definido, proteção individual.</t>
  </si>
  <si>
    <t>Descrição</t>
  </si>
  <si>
    <t>Pano de chão alvejado tipo saco 42x64</t>
  </si>
  <si>
    <t>Escova para limpeza pesada com alça para mão</t>
  </si>
  <si>
    <t>Vassoura grande, pelo sintético, base de 60 cm/ cabo de 1,2m</t>
  </si>
  <si>
    <t>Unidade de Medida</t>
  </si>
  <si>
    <t>Pacote</t>
  </si>
  <si>
    <t>Lavadora de alta pressão de uso profissional potência mínima de 1000 w, gatilho e demais acessórios, com carrinho, para lavagem de pisos e paredes</t>
  </si>
  <si>
    <t>Vida Útil (Meses)</t>
  </si>
  <si>
    <t>Par de meias, tecido 100% algodão</t>
  </si>
  <si>
    <t>Protetor auricular, composto de arcos flexíveis injetados em material inquebrável, concha acústica de plástico recoberta em espuma acolchoada com material atóxico, proteção individual</t>
  </si>
  <si>
    <t>Capa de Chuva, fechamento frontal e com botões com mangas compridas e capuz, proteção individual.</t>
  </si>
  <si>
    <t>Soprador para Pet Shop, 220V, 1.400 Watts, mangueira flexivel 2 metros, duas velocidades</t>
  </si>
  <si>
    <t>Rasqueadeira de pelos de cães. Corpo em chapa de aço inox polido com bordas arredondadas, pinos de aço inox com extremidades boleadas</t>
  </si>
  <si>
    <t>Toalha de banho de algodão tamanho G</t>
  </si>
  <si>
    <t>Lança-Chamas (vassoura de fogo) com, no mínimo, 2 (duas) regulagens e mangueira com, no mínimo, 2 (dois) metros. Lança-Chamas longo, com registro para conecção de botijão</t>
  </si>
  <si>
    <t>Ancinho (rastelo) metálica regulável, 22 dentes com cabo de 120 cm.</t>
  </si>
  <si>
    <t>Balde plástico capacidade de 20 litros, polietileno de alta densidade, alta resistência a impacto, paredes e fundo reforçados, reforço no encaixe de alça, alça em aço zincado.</t>
  </si>
  <si>
    <t>Rodo para piso, com 40 cm, com 02 (duas) borrachas, base em polipropileno, cabo em madeira com encaixe rosqueado, comprimento de 120cm</t>
  </si>
  <si>
    <t>Rodo para piso, com 60 cm, com 02 (duas) borrachas, base em polipropileno, cabo em madeira com encaixe rosqueado, comprimento de 120cm</t>
  </si>
  <si>
    <t>Vassoura de Piaçava Natural/tamanho mínimo: 22x4cm, cabo de rosca para fixação. Não será aceito piaçava com cerdas de plástico.</t>
  </si>
  <si>
    <t>Mangueira de nylon trançado para água, 3/4 polegada, 50 metros</t>
  </si>
  <si>
    <t>Esponja dupla face, um lado em espuma poliuretano e outro em fibra sintética abrasiva, dimensões 100 x 70 x 20mm, com variação de +/- 10mm. Embalagem com dados de identifcação do produto e marca do fabricante.Marca de Referência: Scotch Brite, similar ou de melhor qualidade.</t>
  </si>
  <si>
    <t xml:space="preserve">Quantidade Anual </t>
  </si>
  <si>
    <t xml:space="preserve">Unidade </t>
  </si>
  <si>
    <t>Luva de segurança confeccionada em raspa, reforço interno em raspa na palma e face palmar dos dedos, reforço externo em raspa entre o polegar e o indicador,</t>
  </si>
  <si>
    <t> Bota em couro. Biqueira de polipropileno Fechamento em elástico nas laterais. Palmilha de montagem em poliéster resinado. Solado isolante em PU bidensidade, com sistema de absorção de impacto, injetado diretamente no cabedal.</t>
  </si>
  <si>
    <t>Protetor facial em policarbonato de alta qualidade com resistência à impactos, com visor incolor.</t>
  </si>
  <si>
    <t>PLANILHA DE CUSTOS E FORMAÇÃO DE PREÇOS</t>
  </si>
  <si>
    <t>Discriminação dos Serviços (dados referentes à contratação)</t>
  </si>
  <si>
    <t>A</t>
  </si>
  <si>
    <t>Data de apresentação da proposta (dia/mês/ano):</t>
  </si>
  <si>
    <t>B</t>
  </si>
  <si>
    <t>Município/UF:</t>
  </si>
  <si>
    <t>C</t>
  </si>
  <si>
    <t>Ano do Acordo, Convenção ou Dissídio Coletivo:</t>
  </si>
  <si>
    <t>D</t>
  </si>
  <si>
    <t>Número de meses de execução contratual</t>
  </si>
  <si>
    <t>12 (doze) meses</t>
  </si>
  <si>
    <t>Identificação do Serviço</t>
  </si>
  <si>
    <t>Tipo de serviço</t>
  </si>
  <si>
    <t xml:space="preserve">Unidade de Medida </t>
  </si>
  <si>
    <t>Tratador de Animais</t>
  </si>
  <si>
    <t>Dados para composição dos custos referentes a mão de obra</t>
  </si>
  <si>
    <t>Tipo de Serviço (mesmo serviço com características distintas)</t>
  </si>
  <si>
    <t>Classificação Brasileira de Ocupações (CBO)</t>
  </si>
  <si>
    <t>6230-20</t>
  </si>
  <si>
    <t>Salário Normativo da Categoria Profissional</t>
  </si>
  <si>
    <t>Categoria Profissional (vinculada à execução contratual)</t>
  </si>
  <si>
    <t>Data-Base da Categoria (dia/mês/ano)</t>
  </si>
  <si>
    <r>
      <t>Nota 1:</t>
    </r>
    <r>
      <rPr>
        <sz val="10"/>
        <color theme="1"/>
        <rFont val="Times New Roman"/>
        <family val="1"/>
      </rPr>
      <t xml:space="preserve"> A planilha será calculada considerando o </t>
    </r>
    <r>
      <rPr>
        <b/>
        <sz val="10"/>
        <color theme="1"/>
        <rFont val="Times New Roman"/>
        <family val="1"/>
      </rPr>
      <t>valor mensal</t>
    </r>
    <r>
      <rPr>
        <sz val="10"/>
        <color theme="1"/>
        <rFont val="Times New Roman"/>
        <family val="1"/>
      </rPr>
      <t xml:space="preserve"> do empregado.</t>
    </r>
  </si>
  <si>
    <r>
      <t>Nota 2</t>
    </r>
    <r>
      <rPr>
        <sz val="10"/>
        <color theme="1"/>
        <rFont val="Times New Roman"/>
        <family val="1"/>
      </rPr>
      <t>: Deverá ser utilizado o salário normativo da Categoria Profissional vigente.</t>
    </r>
  </si>
  <si>
    <t>Módulo 1 - Composição da Remuneração</t>
  </si>
  <si>
    <t>Composição da Remuneração</t>
  </si>
  <si>
    <t>Valor (R$)</t>
  </si>
  <si>
    <t>Salário-Base</t>
  </si>
  <si>
    <t>Adicional de Periculosidade</t>
  </si>
  <si>
    <t>Outros (especificar)</t>
  </si>
  <si>
    <t>Total</t>
  </si>
  <si>
    <r>
      <t>Nota 1:</t>
    </r>
    <r>
      <rPr>
        <sz val="10"/>
        <color theme="1"/>
        <rFont val="Times New Roman"/>
        <family val="1"/>
      </rPr>
      <t xml:space="preserve"> O Módulo 1 refere-se ao </t>
    </r>
    <r>
      <rPr>
        <b/>
        <sz val="10"/>
        <color theme="1"/>
        <rFont val="Times New Roman"/>
        <family val="1"/>
      </rPr>
      <t>valor mensal devido ao empregado</t>
    </r>
    <r>
      <rPr>
        <sz val="10"/>
        <color theme="1"/>
        <rFont val="Times New Roman"/>
        <family val="1"/>
      </rPr>
      <t xml:space="preserve"> pela prestação do serviço no período de 12 meses.</t>
    </r>
  </si>
  <si>
    <r>
      <t>Nota 2:</t>
    </r>
    <r>
      <rPr>
        <sz val="10"/>
        <color theme="1"/>
        <rFont val="Times New Roman"/>
        <family val="1"/>
      </rPr>
      <t xml:space="preserve"> Será concedido o intervalo intrajornada para o empregado que labora a jornada 12x36, nos termos do </t>
    </r>
    <r>
      <rPr>
        <i/>
        <sz val="10"/>
        <color theme="1"/>
        <rFont val="Times New Roman"/>
        <family val="1"/>
      </rPr>
      <t xml:space="preserve">caput </t>
    </r>
    <r>
      <rPr>
        <sz val="10"/>
        <color theme="1"/>
        <rFont val="Times New Roman"/>
        <family val="1"/>
      </rPr>
      <t>do art. 71, da CLT.</t>
    </r>
  </si>
  <si>
    <r>
      <t xml:space="preserve">Nota 3: </t>
    </r>
    <r>
      <rPr>
        <sz val="10"/>
        <color theme="1"/>
        <rFont val="Times New Roman"/>
        <family val="1"/>
      </rPr>
      <t>Existe Laudo de Periculosidade para o local de prestação de serviços.</t>
    </r>
  </si>
  <si>
    <t>Módulo 2 - Encargos e Benefícios Anuais, Mensais e Diários</t>
  </si>
  <si>
    <t>Submódulo 2.1 - 13º (décimo terceiro) Salário, Férias e Adicional de Férias</t>
  </si>
  <si>
    <t>2.1</t>
  </si>
  <si>
    <t>13º (décimo terceiro) Salário, Férias e Adicional de Férias</t>
  </si>
  <si>
    <t>Percentual (%)</t>
  </si>
  <si>
    <t>13º (décimo terceiro) Salário</t>
  </si>
  <si>
    <t>Férias e Adicional de Férias</t>
  </si>
  <si>
    <r>
      <t>Nota 1:</t>
    </r>
    <r>
      <rPr>
        <sz val="10"/>
        <color theme="1"/>
        <rFont val="Times New Roman"/>
        <family val="1"/>
      </rPr>
      <t xml:space="preserve"> Como a planilha de custos e formação de preços é calculada mensalmente, provisiona-se proporcionalmente 1/12 (um doze avos) dos valores referentes a gratificação natalina, férias e adicional de férias.</t>
    </r>
  </si>
  <si>
    <t>Submódulo 2.2 - Encargos Previdenciários (GPS), Fundo de Garantia por Tempo de Serviço (FGTS) e outras contribuições.</t>
  </si>
  <si>
    <t>2.2</t>
  </si>
  <si>
    <t>GPS, FGTS e outras contribuições</t>
  </si>
  <si>
    <t>INSS</t>
  </si>
  <si>
    <t>Salário Educação</t>
  </si>
  <si>
    <t xml:space="preserve">SAT </t>
  </si>
  <si>
    <t>SESC ou SESI</t>
  </si>
  <si>
    <t>E</t>
  </si>
  <si>
    <t>SENAI - SENAC</t>
  </si>
  <si>
    <t>F</t>
  </si>
  <si>
    <t>SEBRAE</t>
  </si>
  <si>
    <t>G</t>
  </si>
  <si>
    <t>INCRA</t>
  </si>
  <si>
    <t>H</t>
  </si>
  <si>
    <t>FGTS</t>
  </si>
  <si>
    <t xml:space="preserve">Total </t>
  </si>
  <si>
    <r>
      <t>Nota 1:</t>
    </r>
    <r>
      <rPr>
        <sz val="10"/>
        <color theme="1"/>
        <rFont val="Times New Roman"/>
        <family val="1"/>
      </rPr>
      <t> Os percentuais dos encargos previdenciários, do FGTS e demais contribuições são aqueles estabelecidos pela legislação vigente.</t>
    </r>
  </si>
  <si>
    <t>Submódulo 2.3 - Benefícios Mensais e Diários.</t>
  </si>
  <si>
    <t>2.3</t>
  </si>
  <si>
    <t>Benefícios Mensais e Diários</t>
  </si>
  <si>
    <t>Transporte</t>
  </si>
  <si>
    <t>Auxílio-Refeição/Alimentação</t>
  </si>
  <si>
    <t>Assistência Médica</t>
  </si>
  <si>
    <t>Seguro de Vida</t>
  </si>
  <si>
    <t>Assistência Odontológica</t>
  </si>
  <si>
    <r>
      <t>Nota 1:</t>
    </r>
    <r>
      <rPr>
        <sz val="10"/>
        <color theme="1"/>
        <rFont val="Times New Roman"/>
        <family val="1"/>
      </rPr>
      <t xml:space="preserve"> O valor informado deverá ser o custo real do benefício (descontado o valor eventualmente pago pelo empregado).</t>
    </r>
  </si>
  <si>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</si>
  <si>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</si>
  <si>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</si>
  <si>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</si>
  <si>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</si>
  <si>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</si>
  <si>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</si>
  <si>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</si>
  <si>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de GPS, FGTS e outras contribuições sobre o Aviso Prévio Trabalhado</t>
  </si>
  <si>
    <t>Multa do FGTS e contribuição social sobre o Aviso Prévio Trabalhado</t>
  </si>
  <si>
    <t>Módulo 4 - Custo de Reposição do Profissional Ausente</t>
  </si>
  <si>
    <t>Submódulo 4.1 - Ausências Legais</t>
  </si>
  <si>
    <t>4.1</t>
  </si>
  <si>
    <t>Ausências Legais</t>
  </si>
  <si>
    <t>%</t>
  </si>
  <si>
    <t>Submódulo 4.2 - Intrajornada</t>
  </si>
  <si>
    <t>4.2</t>
  </si>
  <si>
    <t>Intrajornada</t>
  </si>
  <si>
    <t>Substituto na cobertura de Intervalo para repouso ou alimentação</t>
  </si>
  <si>
    <t>Quadro-Resumo do Módulo 4 - Custo de Reposição do Profissional Ausente</t>
  </si>
  <si>
    <t>Custo de Reposição do Profissional Ausente</t>
  </si>
  <si>
    <t xml:space="preserve">Substituto nas Ausências Legais </t>
  </si>
  <si>
    <t xml:space="preserve">Substituto na Intrajornada </t>
  </si>
  <si>
    <t>Módulo 5 - Insumos Diversos</t>
  </si>
  <si>
    <t>Insumos Diversos</t>
  </si>
  <si>
    <t>Nota: Valores mensais por empregado.</t>
  </si>
  <si>
    <t>Módulo 6 - Custos Indiretos, Tributos e Lucro</t>
  </si>
  <si>
    <t>Custos Indiretos, Tributos e Lucro</t>
  </si>
  <si>
    <t>Custos Indiretos</t>
  </si>
  <si>
    <t>Lucro</t>
  </si>
  <si>
    <t>Tributos</t>
  </si>
  <si>
    <r>
      <t>Nota 1:</t>
    </r>
    <r>
      <rPr>
        <sz val="10"/>
        <color theme="1"/>
        <rFont val="Times New Roman"/>
        <family val="1"/>
      </rPr>
      <t> Custos Indiretos, Tributos e Lucro por empregado.</t>
    </r>
  </si>
  <si>
    <r>
      <t>Nota 2:</t>
    </r>
    <r>
      <rPr>
        <sz val="10"/>
        <color theme="1"/>
        <rFont val="Times New Roman"/>
        <family val="1"/>
      </rPr>
      <t> O valor referente a tributos é obtido aplicando-se o percentual sobre o valor do faturamento.</t>
    </r>
  </si>
  <si>
    <t>2. QUADRO-RESUMO DO CUSTO POR EMPREGADO</t>
  </si>
  <si>
    <t>Mão de obra vinculada à execução contratual (valor por empregado)</t>
  </si>
  <si>
    <t>Subtotal (A + B +C+ D+E)</t>
  </si>
  <si>
    <t>Módulo 6 – Custos Indiretos, Tributos e Lucro</t>
  </si>
  <si>
    <t xml:space="preserve">Valor Total por Empregado </t>
  </si>
  <si>
    <t>Quantidade de empregados previstos na licitação</t>
  </si>
  <si>
    <t>Valor mensal</t>
  </si>
  <si>
    <t>Valor anual</t>
  </si>
  <si>
    <t>3. QUADRO-RESUMO DO VALOR MENSAL DO SERVIÇO</t>
  </si>
  <si>
    <t>Tipo de Serviço (A)</t>
  </si>
  <si>
    <t>Valor Proposto por Empregado (B)</t>
  </si>
  <si>
    <t>Qtde. de Empregados por Posto (C)</t>
  </si>
  <si>
    <t>Valor Proposto por Posto (D) = (B x C)</t>
  </si>
  <si>
    <t>Qtde. de Postos (E)</t>
  </si>
  <si>
    <t>Valor Total do Serviço (F) = (D x E)</t>
  </si>
  <si>
    <t>4. QUADRO-RESUMO DO VALOR MENSAL DO SERVIÇO</t>
  </si>
  <si>
    <t>VALOR GLOBAL DA PROPOSTA</t>
  </si>
  <si>
    <t>DESCRIÇÃO</t>
  </si>
  <si>
    <t>VALOR (R$)</t>
  </si>
  <si>
    <t xml:space="preserve">Valor proposto por Posto </t>
  </si>
  <si>
    <t xml:space="preserve">Valor mensal do serviço </t>
  </si>
  <si>
    <t xml:space="preserve">Valor global da proposta </t>
  </si>
  <si>
    <t xml:space="preserve">(Valor mensal do serviço multiplicado por 12 meses). </t>
  </si>
  <si>
    <t xml:space="preserve">Processo SEI nº 08285.002509/2022-73 </t>
  </si>
  <si>
    <t>Licitação nº</t>
  </si>
  <si>
    <t>Dia:</t>
  </si>
  <si>
    <t>Posto/Mês</t>
  </si>
  <si>
    <t>Quantidade (em função da unidade de medida)</t>
  </si>
  <si>
    <t>Vila Velha - ES</t>
  </si>
  <si>
    <t xml:space="preserve">  </t>
  </si>
  <si>
    <t>I</t>
  </si>
  <si>
    <t>MODELO PARA A CONSOLIDAÇÃO E APRESENTAÇÃO DE PROPOSTAS (IN SEGES/ME 05/2017)</t>
  </si>
  <si>
    <t>Asseio, conservação e limpeza urbana</t>
  </si>
  <si>
    <r>
      <t xml:space="preserve">Nota 2: </t>
    </r>
    <r>
      <rPr>
        <sz val="10"/>
        <color theme="1"/>
        <rFont val="Times New Roman"/>
        <family val="1"/>
      </rPr>
      <t>Previdência Social – conforme o artigo 22, inciso I, da Lei 8.212/91, empresa custeia 20%;</t>
    </r>
  </si>
  <si>
    <r>
      <t xml:space="preserve">Nota 3: </t>
    </r>
    <r>
      <rPr>
        <sz val="10"/>
        <color theme="1"/>
        <rFont val="Times New Roman"/>
        <family val="1"/>
      </rPr>
      <t>Salário Educação – A prestadora de serviços contribui com 2,5%, por determinação do art. 15, da Lei nº 9.424/96; do art. 2º do Decreto nº 3.142/99; e art. 212, § 5º da CF;</t>
    </r>
  </si>
  <si>
    <r>
      <t xml:space="preserve">Nota 7: </t>
    </r>
    <r>
      <rPr>
        <sz val="10"/>
        <color theme="1"/>
        <rFont val="Times New Roman"/>
        <family val="1"/>
      </rPr>
      <t>SESI/SESC – por força do artigo 30 da Lei nº 8.036/90, a contratada fica obrigada a contribuir com 1,5% para manutenção desses sistemas;</t>
    </r>
  </si>
  <si>
    <r>
      <t xml:space="preserve">Nota 8: </t>
    </r>
    <r>
      <rPr>
        <sz val="10"/>
        <color theme="1"/>
        <rFont val="Times New Roman"/>
        <family val="1"/>
      </rPr>
      <t>SENAI /SENAC – O contribuinte arca com 1%, em obediência ao Decreto-Lei nº 2.318/86;</t>
    </r>
  </si>
  <si>
    <r>
      <t xml:space="preserve">Nota 9: </t>
    </r>
    <r>
      <rPr>
        <sz val="10"/>
        <color theme="1"/>
        <rFont val="Times New Roman"/>
        <family val="1"/>
      </rPr>
      <t>SEBRAE – O empregador, para atender à Lei nº 8.029/90, contribui com 0,6% sobre a folha de pagamento</t>
    </r>
  </si>
  <si>
    <r>
      <t xml:space="preserve">Nota 10: </t>
    </r>
    <r>
      <rPr>
        <sz val="10"/>
        <color theme="1"/>
        <rFont val="Times New Roman"/>
        <family val="1"/>
      </rPr>
      <t>INCRA – A empresa participa com 0,2%, para atendimento dos artigos 1º e 2º do Decreto-Lei nº 1.146/70;</t>
    </r>
  </si>
  <si>
    <r>
      <t xml:space="preserve">Nota 11: </t>
    </r>
    <r>
      <rPr>
        <sz val="10"/>
        <color theme="1"/>
        <rFont val="Times New Roman"/>
        <family val="1"/>
      </rPr>
      <t>FGTS - O depósito voltou a ser de 8%, como preconiza a Lei Complementar 110/2001. O tributo está previsto no art. 7º, Inciso III, da Constituição Federal, tendo sido regulamentado pela Lei nº 8.030/90, artigo 15;</t>
    </r>
  </si>
  <si>
    <r>
      <t xml:space="preserve">Nota 1: % API = (1/12) x 0,05 x 100 ≅	 0,42%. </t>
    </r>
    <r>
      <rPr>
        <sz val="10"/>
        <color theme="1"/>
        <rFont val="Times New Roman"/>
        <family val="1"/>
      </rPr>
      <t>Onde: 1 = remuneração mensal (total do Módulo 1); 12 = número de meses do ano; 5% = percentual de empregados demitidos sem a concessão do aviso prévio (levantamento conforme STF), podendo variar de acordo com cada empresa;</t>
    </r>
  </si>
  <si>
    <r>
      <t xml:space="preserve">Nota 2: % FGTS sobre API = API x 0,08 x 100 ≅ 0,03%. </t>
    </r>
    <r>
      <rPr>
        <sz val="10"/>
        <color theme="1"/>
        <rFont val="Times New Roman"/>
        <family val="1"/>
      </rPr>
      <t>Onde: API = custo mensal do aviso prévio indenizado (item A do Módulo 3); 8% = alíquota do FGTS</t>
    </r>
  </si>
  <si>
    <r>
      <t xml:space="preserve">Nota 4: % APT = (7/30) / 12 x 100 ≅ 1,94%. </t>
    </r>
    <r>
      <rPr>
        <sz val="10"/>
        <color theme="1"/>
        <rFont val="Times New Roman"/>
        <family val="1"/>
      </rPr>
      <t xml:space="preserve">Onde: (7/30) = proporção de dias de aviso prévio a que o empregado tem direito de se ausentar durante o mês; 12 = número de meses do ano; </t>
    </r>
  </si>
  <si>
    <t>Nota 5: % Encargos sobre APT = % do submódulo 2.2 x % APT</t>
  </si>
  <si>
    <r>
      <t xml:space="preserve">Nota 6: %MULTA do FGTS e CS sobre APT = %APT x 0,08 x 0,4 x 100 ≅ 0,062%. </t>
    </r>
    <r>
      <rPr>
        <sz val="10"/>
        <color theme="1"/>
        <rFont val="Times New Roman"/>
        <family val="1"/>
      </rPr>
      <t>Onde: %APT = percentual do aviso prévio trabalho; 8% = alíquota FGTS; 40% alíquota da multa sobre o saldo do FGTS</t>
    </r>
  </si>
  <si>
    <t>Base de Cálculo do Módulo 3 (Módulo 1) =</t>
  </si>
  <si>
    <t>Base de Cálculo do Submódulo 2.2 (Módulo 1 + Submódulo 2.1 ) =</t>
  </si>
  <si>
    <r>
      <t xml:space="preserve">Nota 1: </t>
    </r>
    <r>
      <rPr>
        <sz val="10"/>
        <color theme="1"/>
        <rFont val="Times New Roman"/>
        <family val="1"/>
      </rPr>
      <t>Os itens que contemplam o módulo 4 se referem ao custo dos dias trabalhados pelo repositor/substituto que por ventura venha cobrir o empregado nos casos de Ausências Legais (Submódulo 4.1) e/ou na Intrajornada (Submódulo 4.2), a depender da prestação do serviço.</t>
    </r>
  </si>
  <si>
    <r>
      <t xml:space="preserve">Nota 2: </t>
    </r>
    <r>
      <rPr>
        <sz val="10"/>
        <color theme="1"/>
        <rFont val="Times New Roman"/>
        <family val="1"/>
      </rPr>
      <t>Haverá a incidência do Submódulo 2.2 sobre esse módulo.</t>
    </r>
  </si>
  <si>
    <r>
      <t xml:space="preserve">Nota 1: </t>
    </r>
    <r>
      <rPr>
        <sz val="10"/>
        <color theme="1"/>
        <rFont val="Times New Roman"/>
        <family val="1"/>
      </rPr>
      <t>As alíneas “A” a “F” referem-se somente ao custo que será pago ao repositor pelos dias trabalhados quando da necessidade de substituir a mão de obra alocada na prestação do serviço.</t>
    </r>
  </si>
  <si>
    <r>
      <rPr>
        <b/>
        <sz val="10"/>
        <color theme="1"/>
        <rFont val="Times New Roman"/>
        <family val="1"/>
      </rPr>
      <t>Nota 1:</t>
    </r>
    <r>
      <rPr>
        <sz val="10"/>
        <color theme="1"/>
        <rFont val="Times New Roman"/>
        <family val="1"/>
      </rPr>
      <t xml:space="preserve"> Não haverá necessidade de reposição de um empregado durante sua ausência nos casos de intervalo para repouso ou alimentação</t>
    </r>
  </si>
  <si>
    <r>
      <t xml:space="preserve">Nota 2: %Cobertura de Férias = 1/12 x 100 ≅ 8,33%. </t>
    </r>
    <r>
      <rPr>
        <sz val="10"/>
        <color theme="1"/>
        <rFont val="Times New Roman"/>
        <family val="1"/>
      </rPr>
      <t>Onde: 1 = remuneração mensal</t>
    </r>
    <r>
      <rPr>
        <b/>
        <sz val="10"/>
        <color theme="1"/>
        <rFont val="Times New Roman"/>
        <family val="1"/>
      </rPr>
      <t>;</t>
    </r>
    <r>
      <rPr>
        <sz val="10"/>
        <color theme="1"/>
        <rFont val="Times New Roman"/>
        <family val="1"/>
      </rPr>
      <t xml:space="preserve"> 12 = número de meses do ano.</t>
    </r>
  </si>
  <si>
    <r>
      <t xml:space="preserve">Nota 3: %Ausências Legais = (1 /30)/12 x 100 ≅ 0,28%. </t>
    </r>
    <r>
      <rPr>
        <sz val="10"/>
        <color theme="1"/>
        <rFont val="Times New Roman"/>
        <family val="1"/>
      </rPr>
      <t>Onde: (1/30)/12 = estimativa de 1 (um) dia de licença por ano.</t>
    </r>
  </si>
  <si>
    <r>
      <t xml:space="preserve">Nota 4: %Licença-Paternidade = (5/30)/12 x 0,015 x 100 ≅ 0,02%. </t>
    </r>
    <r>
      <rPr>
        <sz val="10"/>
        <color theme="1"/>
        <rFont val="Times New Roman"/>
        <family val="1"/>
      </rPr>
      <t xml:space="preserve">Onde: (5/30)/12 = estimativa de 5 (cinco) dias de licença por ano; 1,5% = média de trabalhadores que são pais durante o ano, de acordo com dados do IBGE. </t>
    </r>
  </si>
  <si>
    <r>
      <t>Nota 6: %Ausência por acidente de trabalho = 1/12 x 0,0178 x 100 ≅ 0,07%</t>
    </r>
    <r>
      <rPr>
        <sz val="10"/>
        <color theme="1"/>
        <rFont val="Times New Roman"/>
        <family val="1"/>
      </rPr>
      <t>. Onde: 1/12 = estimativa de 1 (uma) licença de 30 (trinta) dias por ano; 0,0178 = estimativa de empregados usufruindo a licença</t>
    </r>
  </si>
  <si>
    <r>
      <t>Nota 2:</t>
    </r>
    <r>
      <rPr>
        <sz val="10"/>
        <color theme="1"/>
        <rFont val="Times New Roman"/>
        <family val="1"/>
      </rPr>
      <t xml:space="preserve"> O adicional de férias contido no Submódulo 2.1 corresponde a 1/3 (um terço) da remuneração que por sua vez é divido por 12 (doze).</t>
    </r>
  </si>
  <si>
    <r>
      <t xml:space="preserve">Nota 4: </t>
    </r>
    <r>
      <rPr>
        <sz val="10"/>
        <color theme="1"/>
        <rFont val="Times New Roman"/>
        <family val="1"/>
      </rPr>
      <t>Base de Cálculo do SAT (GILL/RAT ou RAT AJUSTADO) = RAT (Riscos Ambientais do Trabalho, que varia entre 1% e 3%) x FAP (Fator Acidentário de Prevenção que varia entre 0,5 a 2,0 pontos)</t>
    </r>
  </si>
  <si>
    <r>
      <t>Nota 5:</t>
    </r>
    <r>
      <rPr>
        <sz val="10"/>
        <color theme="1"/>
        <rFont val="Times New Roman"/>
        <family val="1"/>
      </rPr>
      <t xml:space="preserve"> </t>
    </r>
    <r>
      <rPr>
        <sz val="10"/>
        <rFont val="Times New Roman"/>
        <family val="1"/>
      </rPr>
      <t>Foi adotado o SAT de 3% apenas na etapa de planejamento da licitação (pesquisa de preços).</t>
    </r>
  </si>
  <si>
    <t>Xampu neutro para cães</t>
  </si>
  <si>
    <r>
      <t xml:space="preserve">Nota 3: % MULTA do FGTS e CS sobre API = [1 + 2/12 + (1/3 x 1/12)] x 0,08 x 0,4 x 0,9 x 100 ≅ 3,44%. </t>
    </r>
    <r>
      <rPr>
        <sz val="10"/>
        <color theme="1"/>
        <rFont val="Times New Roman"/>
        <family val="1"/>
      </rPr>
      <t>Onde: 1 = remuneração mensal (total do Módulo 1); 2/12 = estimativa de 13º e férias sobre a remuneração; (1/3 x 1/12) = estimativa de 1/3 de férias; 8% = alíquota FGTS; 40% = alíquota da multa sobre o saldo do FGTS; 90% = estatística de funcionários que não pedem demissão, conforme STJ.</t>
    </r>
  </si>
  <si>
    <t>Adicional de Insalubridade</t>
  </si>
  <si>
    <t>Base de Cálculo do Submódulo 2.1 (Módulo 1) =</t>
  </si>
  <si>
    <r>
      <t>Nota 2:</t>
    </r>
    <r>
      <rPr>
        <sz val="10"/>
        <color theme="1"/>
        <rFont val="Times New Roman"/>
        <family val="1"/>
      </rPr>
      <t xml:space="preserve"> A tarifa atual de ônibus, na região metropolitana da Grande Vitória, é R$ 4,50 de segunda a sábado e aos domingos é reduzida para R$ 3,90</t>
    </r>
  </si>
  <si>
    <r>
      <t>Nota 4:</t>
    </r>
    <r>
      <rPr>
        <sz val="10"/>
        <color theme="1"/>
        <rFont val="Times New Roman"/>
        <family val="1"/>
      </rPr>
      <t xml:space="preserve"> Observar a previsão dos benefícios contidos em Acordos, Convenções e Dissídios Coletivos de Trabalho e atentar-se ao disposto no art. 6º da Instrução Normativa 05/2017-SEGES/MPDG.</t>
    </r>
  </si>
  <si>
    <t>Base de Cálculo do Módulo 4.1 (Módulo 1) =</t>
  </si>
  <si>
    <r>
      <t xml:space="preserve">Nota 7: % Ausência por Doença = (5/30/12) x 100 ≅ 1,39%. </t>
    </r>
    <r>
      <rPr>
        <sz val="10"/>
        <color theme="1"/>
        <rFont val="Times New Roman"/>
        <family val="1"/>
      </rPr>
      <t>Onde: (5/30/12) = estimativa de 5 dias de licença por ano.</t>
    </r>
  </si>
  <si>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</si>
  <si>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</si>
  <si>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</si>
  <si>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</si>
  <si>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</si>
  <si>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</si>
  <si>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Subtotal antes da incidência de proporcional de férias, 1/3 e 13º sobre custo de reposição</t>
  </si>
  <si>
    <t>Proporcional de férias, 1/3 e 13º sobre custo de reposição (exceto afastamento maternidade)</t>
  </si>
  <si>
    <r>
      <t>Nota 8: do proporcional de férias, 1/3 e 13º sobre custo de reposição foi excluído o afastamento maternidade</t>
    </r>
    <r>
      <rPr>
        <sz val="10"/>
        <color theme="1"/>
        <rFont val="Times New Roman"/>
        <family val="1"/>
      </rPr>
      <t>, primeiro porque o salário maternidade e a parcela do 13º salário durante o período da licença são custeados pelo INSS, e segundo porque as férias e o respectivo 1/3, já estão inclusos no próprio cálculo percentual dessa ausência, conforme Nota 5 acima.</t>
    </r>
  </si>
  <si>
    <t>Subtotal antes da incidência do submódulo 2.2 sobre custo de reposição</t>
  </si>
  <si>
    <t>Incidência do submódulo 2.2 sobre custo de reposição</t>
  </si>
  <si>
    <r>
      <t xml:space="preserve">Nota 9: %Proporcional de férias, 1/3 e 13º = (0,1038 - 0,0029) x [2/12+(1/3 x 1/12)] ≅ 1,96%. </t>
    </r>
    <r>
      <rPr>
        <sz val="10"/>
        <color theme="1"/>
        <rFont val="Times New Roman"/>
        <family val="1"/>
      </rPr>
      <t>Onde: 0,1038 - 0,0029 = somatório dos índices, subtraído da licença maternidade; 2/12 = estimativa de 13º e férias sobre a remuneração; (1/3 x 1/12) = estimativa de 1/3 de férias.</t>
    </r>
  </si>
  <si>
    <t>Nota 10: %Incidência do submódulo 2.2 = %do submódulo 2.2 x %subtotal antes da incidência do submódulo 2.2.</t>
  </si>
  <si>
    <t>DETALHAMENTO DO CUSTO DO UNIFORME E EPI</t>
  </si>
  <si>
    <t>Custo Unitário</t>
  </si>
  <si>
    <t>Custo Total</t>
  </si>
  <si>
    <t>CUSTO TOTAL DO UNIFORME PARA UM PROFISSIONAL</t>
  </si>
  <si>
    <t>CUSTO MENSAL DO UNIFORME PARA UM PROFISSIONAL</t>
  </si>
  <si>
    <t>CUSTO TOTAL DOS EQUIPAMENTOS A PARTIR DA DEPRECIAÇÃO MENSAL</t>
  </si>
  <si>
    <t>Depreciação Mensal</t>
  </si>
  <si>
    <t>CUSTO TOTAL DOS MATERIAIS</t>
  </si>
  <si>
    <t>Uniformes e EPI</t>
  </si>
  <si>
    <t>Equipamentos, Máquinas e Ferramentas</t>
  </si>
  <si>
    <t>Quantidade Anual (por profissional)</t>
  </si>
  <si>
    <r>
      <t xml:space="preserve">Nota 3: </t>
    </r>
    <r>
      <rPr>
        <sz val="10"/>
        <color theme="1"/>
        <rFont val="Times New Roman"/>
        <family val="1"/>
      </rPr>
      <t>É vedada a inclusão de tributos diretos (tais como IRPJ e a CSLL), porquanto estreitamente vinculados ao resultado final líquido da empresa, não guardando relação específica com a contratação.</t>
    </r>
    <r>
      <rPr>
        <b/>
        <sz val="10"/>
        <color theme="1"/>
        <rFont val="Times New Roman"/>
        <family val="1"/>
      </rPr>
      <t xml:space="preserve"> (Súmula nº 254 - TCU)</t>
    </r>
  </si>
  <si>
    <t>C.1</t>
  </si>
  <si>
    <t>C.2</t>
  </si>
  <si>
    <t>C.3</t>
  </si>
  <si>
    <t>Tributos Federais (COFINS - Regime Não-Cumulativo)</t>
  </si>
  <si>
    <t>Tributos Federais (PIS - Regime Não Cumulativo)</t>
  </si>
  <si>
    <t>Tributos Municipais (ISS)</t>
  </si>
  <si>
    <t>Base de cálculo do lucro - BCL = (BCCI + Custos Indiretos) =</t>
  </si>
  <si>
    <r>
      <t>Base de cálculo dos custos indiretos - BCCI = ( M1+M2+M3+M4+M5) =</t>
    </r>
    <r>
      <rPr>
        <sz val="10"/>
        <color theme="1"/>
        <rFont val="Times New Roman"/>
        <family val="1"/>
      </rPr>
      <t xml:space="preserve"> </t>
    </r>
  </si>
  <si>
    <t>Protetor solar, com proteção UVA/UVB, fator de proteção solar de, no mínimo, 50, loção cremosa, frasco com 200ml</t>
  </si>
  <si>
    <t>Óculos de sol ampla visão, proteção UV, armação e visor em uma só peça de policarbonato, com película antiembassante, proteção lateral com ventilação, proteção individual.</t>
  </si>
  <si>
    <t>Garrafa 5 L</t>
  </si>
  <si>
    <t>Frasco 500g</t>
  </si>
  <si>
    <t>Galão 5 L</t>
  </si>
  <si>
    <t>Embalagem 5 L</t>
  </si>
  <si>
    <t>Desinfetante líquido de ação germicida e bactericida, fragrâncias variadas - pinho, floral, lavanda etc. Embalagem com dados de identifcação do produto e marca do fabricante</t>
  </si>
  <si>
    <t>Pacote 10 un.</t>
  </si>
  <si>
    <t>Desinfetante veterinário em pó, específico para canil. Composição sulfato hidrogenado de postássio 11\,362g; sulfonato de sódio13\,170g; monopersulfato de potássio 21\,,242g; sulfato de potássio 15\z,808g; ácido sulfâmico 4\,4g; QSP 100g. Produto registrado no MAPA. Marca de referência Virkon ou similar ou de melhor qualidade. Embalagem com dados de identifcação do produto, composição e marca do fabricante</t>
  </si>
  <si>
    <t>Água sanitária, uso doméstico, a base de hipoclorito de sódio, com dados de identificação do produto, marca do fabricante, data de fabricação, prazo de validade e registro no Ministério da Saúde. Marca de Referência: QBOA, similar ou de melhor qualidade. Embalagem com dados de identifcação do produto, composição e marca do fabricante.</t>
  </si>
  <si>
    <t>Palha de aço de 1ª qualidade, pacote com 8 unidades. Embalagem com dados de identifcação do produto e marca do fabricante. Marca de referência: Bombril, similar ou de melhor qualidade.</t>
  </si>
  <si>
    <t>Detergente líquido neutro concentrado (uso doméstico). Embalagem com dados de identifcação do produto, composição e marca do fabricante. Marca de referência: Limpol, Ypê, ou similar ou de melhor qualidade</t>
  </si>
  <si>
    <t>Pacote 8 un.</t>
  </si>
  <si>
    <t>CUSTO MENSAL POR PROFISSIONAL</t>
  </si>
  <si>
    <t xml:space="preserve">DETALHAMENTO MATERIAL E UTENSÍLIOS DE LIMPEZA DO CANIL E DE CUIDADOS DOS CÃES </t>
  </si>
  <si>
    <t>Carga de gás de cozinha GPL, botijão de 13kg</t>
  </si>
  <si>
    <t xml:space="preserve">Pá coletora de lixo galvanizada, com cabo longo de madeira </t>
  </si>
  <si>
    <t>Materiais e utensílios de limpeza do Canil e de cuidado dos Cães</t>
  </si>
  <si>
    <t>Carrinho de mão com pneu e câmara, no mínimo, 50 L</t>
  </si>
  <si>
    <t>Macacão para proteção do tronco e membros superiores e inferiores contra agentes térmicos</t>
  </si>
  <si>
    <r>
      <t xml:space="preserve">Nota 3: </t>
    </r>
    <r>
      <rPr>
        <sz val="10"/>
        <color theme="1"/>
        <rFont val="Times New Roman"/>
        <family val="1"/>
      </rPr>
      <t>As férias estão aprovisionadas na substituição.</t>
    </r>
  </si>
  <si>
    <t>Base de cálculo dos tributos - BCT = (BCL+Lucro) / (1- (Somatório da % de tributos)) =</t>
  </si>
  <si>
    <t>DETALHAMENTO DO CUSTO DOS DEMAIS MATERIAIS, EQUIPAMENTOS, MÁQUINAS E FERRAMENTAS</t>
  </si>
  <si>
    <t>Calça de brim com elástico total e cordão para amarrar, com 2 bolsos frontais e pelo menos 1 bolso traseiro.</t>
  </si>
  <si>
    <t>Camisa manga curta em brim fechada, com bolso superior esquerdo, contendo a logomarca da empresa.</t>
  </si>
  <si>
    <t>Saco plástico p/lixo de alta resistência, "0,07" de micragem mínima, cor preto, 100 lts. (pct. c/100) Marca de Referência: Brilhus, similar ou de melhor qualidade.</t>
  </si>
  <si>
    <r>
      <t xml:space="preserve">Nota 5: </t>
    </r>
    <r>
      <rPr>
        <sz val="10"/>
        <color theme="1"/>
        <rFont val="Times New Roman"/>
        <family val="1"/>
      </rPr>
      <t xml:space="preserve">Auxílio Alimentação, conforme Cláusula Décima Segunda - Ticket Alimentação. </t>
    </r>
    <r>
      <rPr>
        <b/>
        <sz val="10"/>
        <color theme="1"/>
        <rFont val="Times New Roman"/>
        <family val="1"/>
      </rPr>
      <t xml:space="preserve"> </t>
    </r>
  </si>
  <si>
    <r>
      <t xml:space="preserve">Nota 6: Auxílio Alimentação = (R$ 17,99 x 26) - (R$ 17,99 x 26 x 3,5%). </t>
    </r>
    <r>
      <rPr>
        <sz val="10"/>
        <color theme="1"/>
        <rFont val="Times New Roman"/>
        <family val="1"/>
      </rPr>
      <t>Onde: R$ 17,99 = é o valor do ticket/dia; 26 = dias trabalhados (isso porque serão trabalhados 7:20h por dia, seis dias, perfazendo 44h semanais; 3,5% = percentual descontado sobre o valor do benefício concedido (§2º, Cláusula Décima Segunda).</t>
    </r>
    <r>
      <rPr>
        <b/>
        <sz val="10"/>
        <color theme="1"/>
        <rFont val="Times New Roman"/>
        <family val="1"/>
      </rPr>
      <t xml:space="preserve"> (Cláusula décima segunda)</t>
    </r>
  </si>
  <si>
    <r>
      <t>Nota 7: Auxílio Saúde = R$ 83,30</t>
    </r>
    <r>
      <rPr>
        <sz val="10"/>
        <color theme="1"/>
        <rFont val="Times New Roman"/>
        <family val="1"/>
      </rPr>
      <t xml:space="preserve">, conforme Cláusula décima quinta. </t>
    </r>
  </si>
  <si>
    <r>
      <t>Nota 8: Segura de Vida = R$ 5,00</t>
    </r>
    <r>
      <rPr>
        <sz val="10"/>
        <color theme="1"/>
        <rFont val="Times New Roman"/>
        <family val="1"/>
      </rPr>
      <t>, conforme Cláusula décima sétima.</t>
    </r>
  </si>
  <si>
    <r>
      <t xml:space="preserve">Nota 9: Assistência Odontológica = R$ 8,00, </t>
    </r>
    <r>
      <rPr>
        <sz val="10"/>
        <color theme="1"/>
        <rFont val="Times New Roman"/>
        <family val="1"/>
      </rPr>
      <t>conforme Cláusula vigésima.</t>
    </r>
  </si>
  <si>
    <r>
      <t xml:space="preserve">Nota 3: Transporte = [(2xTSSx24) + (2xTDx2)] - (6%xSB). </t>
    </r>
    <r>
      <rPr>
        <sz val="10"/>
        <color theme="1"/>
        <rFont val="Times New Roman"/>
        <family val="1"/>
      </rPr>
      <t>Onde: 2 = quantidade de passagens por dia; TSS = tarifa de segunda a sábado; 24 = quantidade estimada de dias trabalhados de segunda a sábado por empregado no mês; TD = tarifa de domingo; 2 = quantidade estimada de domingos trabalhados por empregado no mês; 6% = desconto do vale transporte; SB = salário base.</t>
    </r>
    <r>
      <rPr>
        <b/>
        <sz val="10"/>
        <color theme="1"/>
        <rFont val="Times New Roman"/>
        <family val="1"/>
      </rPr>
      <t xml:space="preserve"> (Cláusula décima quarta)</t>
    </r>
  </si>
  <si>
    <r>
      <t>Nota 6:</t>
    </r>
    <r>
      <rPr>
        <sz val="10"/>
        <rFont val="Times New Roman"/>
        <family val="1"/>
      </rPr>
      <t xml:space="preserve"> A alíquota do SAT deverá corresponder àquela efetivamente recolhida pela licitante (comprovação pelos documentos legais).</t>
    </r>
  </si>
  <si>
    <t>Auxílio Creche</t>
  </si>
  <si>
    <r>
      <t>Nota 5: %Afastamento Maternidade = [1/12 + (1/3 x 1/12)] x 0,0528 x 6/12 ≅ 0,29%</t>
    </r>
    <r>
      <rPr>
        <sz val="10"/>
        <color theme="1"/>
        <rFont val="Times New Roman"/>
        <family val="1"/>
      </rPr>
      <t>. Onde: 1/12 = provisão mensal de férias; (1/3 x 1/12) = provisão mensal de adicional de férias; 5,28% = estimativa de empregadas afastadas; 6/12 = período de licença maternidade, considerando a possibilidade da empresa ser participante do</t>
    </r>
    <r>
      <rPr>
        <b/>
        <sz val="10"/>
        <color theme="1"/>
        <rFont val="Times New Roman"/>
        <family val="1"/>
      </rPr>
      <t xml:space="preserve"> Programa Empresa Cidadã, Lei 11770/08, ou seja, 4 meses acrescido da prorrogação de 60 (sessenta) dias.</t>
    </r>
  </si>
  <si>
    <r>
      <t xml:space="preserve">Nota 10: </t>
    </r>
    <r>
      <rPr>
        <sz val="10"/>
        <color theme="1"/>
        <rFont val="Times New Roman"/>
        <family val="1"/>
      </rPr>
      <t xml:space="preserve">Auxílio Creche deverá ser provisionado, conforme </t>
    </r>
    <r>
      <rPr>
        <b/>
        <sz val="10"/>
        <color theme="1"/>
        <rFont val="Times New Roman"/>
        <family val="1"/>
      </rPr>
      <t>Cláusula décima sexta</t>
    </r>
    <r>
      <rPr>
        <sz val="10"/>
        <color theme="1"/>
        <rFont val="Times New Roman"/>
        <family val="1"/>
      </rPr>
      <t>.</t>
    </r>
  </si>
  <si>
    <t>Nota 3: Salário-base, conforme Anexo VIII, da CCT ES000151/2023.</t>
  </si>
  <si>
    <t>Nota 4: Adicional de Insalubridade = 40% sobre o salário-base, conforme Anexo VIII, da CCT ES000151/2023.</t>
  </si>
  <si>
    <t>PREGÃO ELETRÔNICO Nº 01/2023</t>
  </si>
  <si>
    <t>30/03/2023 às 09:00h</t>
  </si>
  <si>
    <t>CCT 2023/2023 - ES000151/2023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</si>
</sst>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R$&quot;\ #,##0.00"/>
    <numFmt numFmtId="165" formatCode="0.000%"/>
  </numFmts>
  <fonts count="9" x14ac:knownFonts="1">
    <font>
      <sz val="11"/>
      <color theme="1"/>
      <name val="Calibri"/>
      <family val="2"/>
      <scheme val="minor"/>
    </font>
    <font>
      <b/>
      <sz val="10"/>
      <color theme="1"/>
      <name val="Times New Roman"/>
      <family val="1"/>
    </font>
    <font>
      <sz val="10"/>
      <color theme="1"/>
      <name val="Times New Roman"/>
      <family val="1"/>
    </font>
    <font>
      <i/>
      <sz val="10"/>
      <color theme="1"/>
      <name val="Times New Roman"/>
      <family val="1"/>
    </font>
    <font>
      <sz val="10"/>
      <color rgb="FF000000"/>
      <name val="Times New Roman"/>
      <family val="1"/>
    </font>
    <font>
      <sz val="10"/>
      <name val="Times New Roman"/>
      <family val="1"/>
    </font>
    <font>
      <b/>
      <sz val="10"/>
      <color rgb="FFFF0000"/>
      <name val="Times New Roman"/>
      <family val="1"/>
    </font>
    <font>
      <b/>
      <i/>
      <sz val="10"/>
      <color theme="1"/>
      <name val="Times New Roman"/>
      <family val="1"/>
    </font>
    <font>
      <b/>
      <sz val="10"/>
      <name val="Times New Roman"/>
      <family val="1"/>
    </font>
  </fonts>
  <fills count="6">
    <fill>
      <patternFill patternType="none"/>
    </fill>
    <fill>
      <patternFill patternType="gray125"/>
    </fill>
    <fill>
      <patternFill patternType="solid">
        <fgColor rgb="FFFFFFFF"/>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bottom style="medium">
        <color rgb="FFFFFFFF"/>
      </bottom>
      <diagonal/>
    </border>
    <border>
      <left/>
      <right/>
      <top style="medium">
        <color rgb="FFFFFFFF"/>
      </top>
      <bottom/>
      <diagonal/>
    </border>
    <border>
      <left/>
      <right/>
      <top style="medium">
        <color rgb="FFFFFFFF"/>
      </top>
      <bottom style="medium">
        <color rgb="FFFFFFFF"/>
      </bottom>
      <diagonal/>
    </border>
    <border>
      <left style="medium">
        <color rgb="FFFFFFFF"/>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top/>
      <bottom style="medium">
        <color rgb="FFFFFFFF"/>
      </bottom>
      <diagonal/>
    </border>
    <border>
      <left/>
      <right style="medium">
        <color rgb="FFFFFFFF"/>
      </right>
      <top/>
      <bottom style="medium">
        <color rgb="FFFFFFFF"/>
      </bottom>
      <diagonal/>
    </border>
    <border>
      <left style="medium">
        <color rgb="FFFFFFFF"/>
      </left>
      <right/>
      <top style="medium">
        <color rgb="FFFFFFFF"/>
      </top>
      <bottom/>
      <diagonal/>
    </border>
    <border>
      <left/>
      <right style="medium">
        <color rgb="FFFFFFFF"/>
      </right>
      <top style="medium">
        <color rgb="FFFFFFFF"/>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62">
    <xf numFmtId="0" fontId="0" fillId="0" borderId="0" xfId="0"/>
    <xf numFmtId="164" fontId="2" fillId="0" borderId="1" xfId="0" applyNumberFormat="1" applyFont="1" applyBorder="1" applyAlignment="1">
      <alignment horizontal="center" vertical="center"/>
    </xf>
    <xf numFmtId="0" fontId="2" fillId="0" borderId="0" xfId="0" applyFont="1"/>
    <xf numFmtId="0" fontId="2" fillId="0" borderId="0" xfId="0" applyFont="1" applyAlignment="1">
      <alignment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vertical="center"/>
    </xf>
    <xf numFmtId="0" fontId="2" fillId="0" borderId="0" xfId="0" applyFont="1" applyAlignment="1">
      <alignment vertical="center"/>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1" fillId="0" borderId="16" xfId="0" applyFont="1" applyBorder="1" applyAlignment="1">
      <alignment horizontal="center" vertical="center" wrapText="1"/>
    </xf>
    <xf numFmtId="0" fontId="1" fillId="2" borderId="12" xfId="0" applyFont="1" applyFill="1" applyBorder="1" applyAlignment="1">
      <alignment horizontal="right" vertical="center"/>
    </xf>
    <xf numFmtId="164"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0" fontId="2" fillId="0" borderId="1" xfId="0" applyFont="1" applyBorder="1" applyAlignment="1">
      <alignment horizontal="center"/>
    </xf>
    <xf numFmtId="10" fontId="2" fillId="0" borderId="0" xfId="0" applyNumberFormat="1" applyFont="1"/>
    <xf numFmtId="164" fontId="0" fillId="0" borderId="0" xfId="0" applyNumberFormat="1"/>
    <xf numFmtId="0" fontId="5" fillId="0" borderId="1" xfId="0" applyFont="1" applyBorder="1" applyAlignment="1">
      <alignment horizontal="left" vertical="center" wrapText="1"/>
    </xf>
    <xf numFmtId="0" fontId="2" fillId="0" borderId="1" xfId="0" applyFont="1" applyBorder="1" applyAlignment="1">
      <alignment horizontal="left" vertical="center" wrapText="1"/>
    </xf>
    <xf numFmtId="0" fontId="0" fillId="0" borderId="0" xfId="0" applyAlignment="1">
      <alignment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164" fontId="1" fillId="0" borderId="1" xfId="0" applyNumberFormat="1"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right" vertical="center" wrapText="1"/>
    </xf>
    <xf numFmtId="164" fontId="2" fillId="0" borderId="0" xfId="0" applyNumberFormat="1" applyFont="1"/>
    <xf numFmtId="0" fontId="1" fillId="3" borderId="0" xfId="0" applyFont="1" applyFill="1" applyAlignment="1">
      <alignment horizontal="center" vertical="center"/>
    </xf>
    <xf numFmtId="0" fontId="4"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7" xfId="0" applyFont="1" applyBorder="1" applyAlignment="1">
      <alignment vertical="center" wrapText="1"/>
    </xf>
    <xf numFmtId="0" fontId="1" fillId="0" borderId="2" xfId="0" applyFont="1" applyBorder="1" applyAlignment="1">
      <alignment vertical="center" wrapText="1"/>
    </xf>
    <xf numFmtId="0" fontId="1" fillId="0" borderId="8" xfId="0" applyFont="1" applyBorder="1" applyAlignment="1">
      <alignment vertical="center" wrapText="1"/>
    </xf>
    <xf numFmtId="0" fontId="1" fillId="4" borderId="5"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2" fillId="0" borderId="1" xfId="0" applyFont="1" applyBorder="1" applyAlignment="1">
      <alignment vertical="center" wrapText="1"/>
    </xf>
    <xf numFmtId="164" fontId="2"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4" borderId="0" xfId="0" applyFont="1" applyFill="1" applyAlignment="1">
      <alignment horizontal="center" vertical="center"/>
    </xf>
    <xf numFmtId="0" fontId="2" fillId="0" borderId="0" xfId="0" applyFont="1" applyBorder="1" applyAlignment="1">
      <alignment vertical="center"/>
    </xf>
    <xf numFmtId="10" fontId="2" fillId="0" borderId="1" xfId="0" applyNumberFormat="1" applyFont="1" applyBorder="1" applyAlignment="1">
      <alignment horizontal="center" vertical="center" wrapText="1"/>
    </xf>
    <xf numFmtId="164" fontId="2" fillId="0" borderId="1" xfId="0" applyNumberFormat="1" applyFont="1" applyBorder="1" applyAlignment="1">
      <alignment vertical="center" wrapText="1"/>
    </xf>
    <xf numFmtId="0" fontId="1" fillId="0" borderId="0" xfId="0" applyFont="1" applyBorder="1" applyAlignment="1">
      <alignment horizontal="justify" vertical="center"/>
    </xf>
    <xf numFmtId="0" fontId="1" fillId="0" borderId="0" xfId="0" applyFont="1" applyAlignment="1">
      <alignment vertical="center"/>
    </xf>
    <xf numFmtId="0" fontId="2" fillId="0" borderId="0" xfId="0" applyFont="1" applyAlignment="1">
      <alignment vertical="center"/>
    </xf>
    <xf numFmtId="0" fontId="1" fillId="0" borderId="0" xfId="0" applyFont="1" applyAlignment="1">
      <alignment horizontal="left" vertical="center" wrapText="1"/>
    </xf>
    <xf numFmtId="0" fontId="3" fillId="0" borderId="1" xfId="0" applyFont="1" applyBorder="1" applyAlignment="1">
      <alignment horizontal="right" vertical="center" wrapText="1"/>
    </xf>
    <xf numFmtId="10" fontId="3" fillId="0" borderId="1" xfId="0" applyNumberFormat="1" applyFont="1" applyBorder="1" applyAlignment="1">
      <alignment horizontal="center" vertical="center" wrapText="1"/>
    </xf>
    <xf numFmtId="164" fontId="3"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0" fontId="1" fillId="0" borderId="1" xfId="0" applyFont="1" applyBorder="1" applyAlignment="1">
      <alignment vertical="center" wrapText="1"/>
    </xf>
    <xf numFmtId="0" fontId="1" fillId="2" borderId="0" xfId="0" applyFont="1" applyFill="1" applyBorder="1" applyAlignment="1">
      <alignment horizontal="right" vertical="center"/>
    </xf>
    <xf numFmtId="164" fontId="2" fillId="2" borderId="0" xfId="0" applyNumberFormat="1" applyFont="1" applyFill="1" applyBorder="1" applyAlignment="1">
      <alignment horizontal="center" vertical="center"/>
    </xf>
    <xf numFmtId="0" fontId="2" fillId="2" borderId="0" xfId="0" applyFont="1" applyFill="1" applyBorder="1" applyAlignment="1">
      <alignment horizontal="center" vertical="center"/>
    </xf>
    <xf numFmtId="164" fontId="2" fillId="0" borderId="12" xfId="0" applyNumberFormat="1" applyFont="1" applyBorder="1" applyAlignment="1">
      <alignment horizontal="center" vertical="center"/>
    </xf>
    <xf numFmtId="164" fontId="1" fillId="0" borderId="1" xfId="0" applyNumberFormat="1" applyFont="1" applyBorder="1" applyAlignment="1">
      <alignment vertical="center" wrapText="1"/>
    </xf>
    <xf numFmtId="0" fontId="2" fillId="0" borderId="12" xfId="0" applyFont="1" applyBorder="1" applyAlignment="1">
      <alignment horizontal="center" vertical="center"/>
    </xf>
    <xf numFmtId="0" fontId="2" fillId="2" borderId="1" xfId="0" applyFont="1" applyFill="1" applyBorder="1" applyAlignment="1">
      <alignment vertical="center" wrapText="1"/>
    </xf>
    <xf numFmtId="0" fontId="1" fillId="5" borderId="0" xfId="0" applyFont="1" applyFill="1" applyAlignment="1">
      <alignment horizontal="center" vertical="center"/>
    </xf>
    <xf numFmtId="0" fontId="2" fillId="0" borderId="0" xfId="0" applyFont="1" applyBorder="1" applyAlignment="1">
      <alignment vertical="center" wrapText="1"/>
    </xf>
    <xf numFmtId="10" fontId="2" fillId="2" borderId="1"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10"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1" fillId="0" borderId="0" xfId="0" applyFont="1" applyAlignment="1">
      <alignment horizontal="left"/>
    </xf>
    <xf numFmtId="0" fontId="2" fillId="0" borderId="0" xfId="0" applyFont="1" applyAlignment="1">
      <alignment horizontal="left"/>
    </xf>
    <xf numFmtId="10" fontId="2" fillId="0" borderId="13" xfId="0" applyNumberFormat="1" applyFont="1" applyBorder="1" applyAlignment="1">
      <alignment horizontal="center"/>
    </xf>
    <xf numFmtId="0" fontId="2" fillId="0" borderId="14" xfId="0" applyFont="1" applyBorder="1" applyAlignment="1">
      <alignment horizontal="center"/>
    </xf>
    <xf numFmtId="164" fontId="2" fillId="0" borderId="13" xfId="0" applyNumberFormat="1" applyFont="1" applyBorder="1" applyAlignment="1">
      <alignment horizontal="center"/>
    </xf>
    <xf numFmtId="164" fontId="2" fillId="0" borderId="14" xfId="0" applyNumberFormat="1" applyFont="1" applyBorder="1" applyAlignment="1">
      <alignment horizontal="center"/>
    </xf>
    <xf numFmtId="0" fontId="2" fillId="0" borderId="15" xfId="0" applyFont="1" applyBorder="1" applyAlignment="1">
      <alignment horizontal="center"/>
    </xf>
    <xf numFmtId="0" fontId="7" fillId="0" borderId="13" xfId="0" applyFont="1" applyBorder="1" applyAlignment="1">
      <alignment horizontal="left"/>
    </xf>
    <xf numFmtId="0" fontId="7" fillId="0" borderId="15" xfId="0" applyFont="1" applyBorder="1" applyAlignment="1">
      <alignment horizontal="left"/>
    </xf>
    <xf numFmtId="0" fontId="7" fillId="0" borderId="14" xfId="0" applyFont="1" applyBorder="1" applyAlignment="1">
      <alignment horizontal="left"/>
    </xf>
    <xf numFmtId="10" fontId="7" fillId="0" borderId="13" xfId="0" applyNumberFormat="1" applyFont="1" applyBorder="1" applyAlignment="1">
      <alignment horizontal="center"/>
    </xf>
    <xf numFmtId="10" fontId="7" fillId="0" borderId="14" xfId="0" applyNumberFormat="1" applyFont="1" applyBorder="1" applyAlignment="1">
      <alignment horizontal="center"/>
    </xf>
    <xf numFmtId="164" fontId="7" fillId="0" borderId="13" xfId="0" applyNumberFormat="1" applyFont="1" applyBorder="1" applyAlignment="1">
      <alignment horizontal="center"/>
    </xf>
    <xf numFmtId="164" fontId="7" fillId="0" borderId="14" xfId="0" applyNumberFormat="1" applyFont="1" applyBorder="1" applyAlignment="1">
      <alignment horizontal="center"/>
    </xf>
    <xf numFmtId="0" fontId="2" fillId="0" borderId="15" xfId="0" applyFont="1" applyBorder="1" applyAlignment="1">
      <alignment horizontal="left"/>
    </xf>
    <xf numFmtId="0" fontId="2" fillId="0" borderId="14" xfId="0" applyFont="1" applyBorder="1" applyAlignment="1">
      <alignment horizontal="left"/>
    </xf>
    <xf numFmtId="10" fontId="2" fillId="0" borderId="14" xfId="0" applyNumberFormat="1" applyFont="1" applyBorder="1" applyAlignment="1">
      <alignment horizontal="center"/>
    </xf>
    <xf numFmtId="0" fontId="1" fillId="0" borderId="0" xfId="0" applyFont="1" applyFill="1" applyAlignment="1">
      <alignment horizontal="right" vertical="center" wrapText="1"/>
    </xf>
    <xf numFmtId="164" fontId="1" fillId="0" borderId="0" xfId="0" applyNumberFormat="1" applyFont="1" applyFill="1" applyAlignment="1">
      <alignment horizontal="center" vertical="center"/>
    </xf>
    <xf numFmtId="0" fontId="1" fillId="0" borderId="0" xfId="0" applyFont="1" applyFill="1" applyAlignment="1">
      <alignment horizontal="center" vertical="center"/>
    </xf>
    <xf numFmtId="0" fontId="1" fillId="0" borderId="16" xfId="0" applyFont="1" applyBorder="1" applyAlignment="1">
      <alignment horizontal="center" vertical="center" wrapText="1"/>
    </xf>
    <xf numFmtId="0" fontId="1" fillId="0" borderId="0" xfId="0" applyFont="1" applyAlignment="1">
      <alignment horizontal="justify" vertical="center" wrapText="1"/>
    </xf>
    <xf numFmtId="165" fontId="1" fillId="0" borderId="1" xfId="0" applyNumberFormat="1"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Border="1" applyAlignment="1">
      <alignment horizontal="center" vertical="center" wrapText="1"/>
    </xf>
    <xf numFmtId="0" fontId="1" fillId="0" borderId="0" xfId="0" applyFont="1" applyAlignment="1">
      <alignment horizontal="left" wrapText="1"/>
    </xf>
    <xf numFmtId="0" fontId="2" fillId="0" borderId="0" xfId="0" applyFont="1" applyAlignment="1">
      <alignment horizontal="left" wrapText="1"/>
    </xf>
    <xf numFmtId="0" fontId="2" fillId="0" borderId="1" xfId="0" applyFont="1" applyBorder="1" applyAlignment="1">
      <alignment horizontal="justify" vertical="center" wrapText="1"/>
    </xf>
    <xf numFmtId="164" fontId="2" fillId="2" borderId="13" xfId="0" applyNumberFormat="1" applyFont="1" applyFill="1" applyBorder="1" applyAlignment="1">
      <alignment vertical="center" wrapText="1"/>
    </xf>
    <xf numFmtId="164" fontId="2" fillId="2" borderId="14" xfId="0" applyNumberFormat="1" applyFont="1" applyFill="1" applyBorder="1" applyAlignment="1">
      <alignment vertical="center" wrapText="1"/>
    </xf>
    <xf numFmtId="165" fontId="2" fillId="2" borderId="1" xfId="0" applyNumberFormat="1" applyFont="1" applyFill="1" applyBorder="1" applyAlignment="1">
      <alignment horizontal="center" vertical="center" wrapText="1"/>
    </xf>
    <xf numFmtId="164" fontId="2" fillId="2" borderId="13" xfId="0" applyNumberFormat="1" applyFont="1" applyFill="1" applyBorder="1" applyAlignment="1">
      <alignment horizontal="right" vertical="center" wrapText="1"/>
    </xf>
    <xf numFmtId="164" fontId="2" fillId="2" borderId="14" xfId="0" applyNumberFormat="1" applyFont="1" applyFill="1" applyBorder="1" applyAlignment="1">
      <alignment horizontal="right" vertical="center" wrapText="1"/>
    </xf>
    <xf numFmtId="164" fontId="2" fillId="2" borderId="1" xfId="0" applyNumberFormat="1" applyFont="1" applyFill="1" applyBorder="1" applyAlignment="1">
      <alignment vertical="center" wrapText="1"/>
    </xf>
    <xf numFmtId="0" fontId="1" fillId="0" borderId="0" xfId="0" applyFont="1" applyBorder="1" applyAlignment="1">
      <alignment horizontal="right" vertical="center"/>
    </xf>
    <xf numFmtId="10" fontId="1" fillId="0" borderId="1" xfId="0" applyNumberFormat="1" applyFont="1" applyBorder="1" applyAlignment="1">
      <alignment horizontal="center" vertical="center" wrapText="1"/>
    </xf>
    <xf numFmtId="0" fontId="1" fillId="0" borderId="0" xfId="0" applyFont="1" applyBorder="1" applyAlignment="1">
      <alignment vertical="center"/>
    </xf>
    <xf numFmtId="0" fontId="1" fillId="0" borderId="0" xfId="0" applyFont="1" applyBorder="1" applyAlignment="1">
      <alignment vertical="center" wrapText="1"/>
    </xf>
    <xf numFmtId="0" fontId="1" fillId="0" borderId="0" xfId="0" applyFont="1" applyBorder="1" applyAlignment="1">
      <alignment horizontal="left" vertical="center"/>
    </xf>
    <xf numFmtId="0" fontId="8" fillId="0" borderId="0" xfId="0" applyFont="1" applyAlignment="1">
      <alignment horizontal="left"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2" fontId="1" fillId="0" borderId="16" xfId="0" applyNumberFormat="1" applyFont="1" applyBorder="1" applyAlignment="1">
      <alignment horizontal="center" vertical="center" wrapText="1"/>
    </xf>
    <xf numFmtId="0" fontId="1" fillId="0" borderId="0" xfId="0" applyFont="1" applyAlignment="1">
      <alignment vertical="center" wrapText="1"/>
    </xf>
    <xf numFmtId="0" fontId="1" fillId="5" borderId="0" xfId="0" applyFont="1" applyFill="1" applyAlignment="1">
      <alignment horizontal="center" vertical="center" wrapText="1"/>
    </xf>
    <xf numFmtId="0" fontId="1" fillId="0" borderId="0" xfId="0" applyFont="1" applyAlignment="1">
      <alignment horizontal="left" vertical="center"/>
    </xf>
    <xf numFmtId="0" fontId="1" fillId="0" borderId="0" xfId="0" applyFont="1" applyFill="1" applyBorder="1" applyAlignment="1">
      <alignment horizontal="right" vertical="center" wrapText="1"/>
    </xf>
    <xf numFmtId="164" fontId="1" fillId="0" borderId="0" xfId="0" applyNumberFormat="1" applyFont="1" applyFill="1" applyBorder="1" applyAlignment="1">
      <alignment horizontal="center" vertical="center" wrapText="1"/>
    </xf>
    <xf numFmtId="0" fontId="1" fillId="0" borderId="12" xfId="0" applyFont="1" applyFill="1" applyBorder="1" applyAlignment="1">
      <alignment horizontal="center" vertical="center" wrapText="1"/>
    </xf>
    <xf numFmtId="164" fontId="1" fillId="0" borderId="1" xfId="0" applyNumberFormat="1" applyFont="1" applyBorder="1" applyAlignment="1">
      <alignment horizontal="right" vertical="center" wrapText="1"/>
    </xf>
    <xf numFmtId="0" fontId="1" fillId="0" borderId="0" xfId="0" applyFont="1" applyFill="1" applyBorder="1" applyAlignment="1">
      <alignment horizontal="justify" vertical="center"/>
    </xf>
    <xf numFmtId="0" fontId="1" fillId="0" borderId="0" xfId="0" applyFont="1" applyFill="1" applyBorder="1" applyAlignment="1">
      <alignment horizontal="left" vertical="center"/>
    </xf>
    <xf numFmtId="0" fontId="1" fillId="0" borderId="0" xfId="0" applyFont="1" applyAlignment="1">
      <alignment horizontal="right"/>
    </xf>
    <xf numFmtId="164" fontId="1" fillId="0" borderId="0" xfId="0" applyNumberFormat="1" applyFont="1" applyAlignment="1">
      <alignment horizontal="center"/>
    </xf>
    <xf numFmtId="0" fontId="1" fillId="0" borderId="1" xfId="0" applyFont="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0" fontId="2" fillId="0" borderId="14" xfId="0" applyFont="1" applyBorder="1" applyAlignment="1">
      <alignment horizontal="left" vertical="center" wrapText="1"/>
    </xf>
    <xf numFmtId="164" fontId="2" fillId="0" borderId="13" xfId="0" applyNumberFormat="1" applyFont="1" applyBorder="1" applyAlignment="1">
      <alignment horizontal="center" vertical="center" wrapText="1"/>
    </xf>
    <xf numFmtId="164" fontId="2" fillId="0" borderId="15" xfId="0" applyNumberFormat="1" applyFont="1" applyBorder="1" applyAlignment="1">
      <alignment horizontal="center" vertical="center" wrapText="1"/>
    </xf>
    <xf numFmtId="164" fontId="2" fillId="0" borderId="14"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1" fillId="0" borderId="0" xfId="0" applyFont="1" applyAlignment="1">
      <alignment horizontal="right" vertical="center"/>
    </xf>
    <xf numFmtId="0" fontId="1" fillId="0" borderId="0" xfId="0" applyFont="1" applyAlignment="1">
      <alignment horizontal="center" vertical="center"/>
    </xf>
    <xf numFmtId="0" fontId="2" fillId="0" borderId="0" xfId="0" applyFont="1" applyAlignment="1">
      <alignment horizontal="center" vertical="center"/>
    </xf>
    <xf numFmtId="0" fontId="1" fillId="0" borderId="13" xfId="0" applyFont="1" applyBorder="1" applyAlignment="1">
      <alignment horizontal="center"/>
    </xf>
    <xf numFmtId="10" fontId="1" fillId="0" borderId="13" xfId="0" applyNumberFormat="1" applyFont="1" applyBorder="1" applyAlignment="1">
      <alignment horizontal="center"/>
    </xf>
    <xf numFmtId="0" fontId="1" fillId="0" borderId="14" xfId="0" applyFont="1" applyBorder="1" applyAlignment="1">
      <alignment horizontal="center"/>
    </xf>
    <xf numFmtId="164" fontId="1" fillId="0" borderId="13" xfId="0" applyNumberFormat="1" applyFont="1" applyBorder="1" applyAlignment="1">
      <alignment horizontal="center"/>
    </xf>
    <xf numFmtId="164" fontId="1" fillId="0" borderId="14" xfId="0" applyNumberFormat="1" applyFont="1" applyBorder="1" applyAlignment="1">
      <alignment horizontal="center"/>
    </xf>
    <xf numFmtId="0" fontId="1" fillId="0" borderId="11" xfId="0" applyFont="1" applyBorder="1" applyAlignment="1">
      <alignment horizontal="left" vertical="center" wrapText="1"/>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4"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11234-AC80-4EAE-BB0B-2B2553A4D810}">
  <sheetPr>
    <pageSetUpPr fitToPage="1"/>
  </sheetPr>
  <dimension ref="A1:L236"/>
  <sheetViews>
    <sheetView tabSelected="1" topLeftCell="A193" zoomScale="120" zoomScaleNormal="120" workbookViewId="0">
      <selection activeCell="B12" sqref="B12:F12"/>
    </sheetView>
  </sheetViews>
  <sheetFormatPr defaultColWidth="8.7109375" defaultRowHeight="12.75" x14ac:dyDescent="0.2"/>
  <cols>
    <col min="1" max="1" width="8.7109375" style="2"/>
    <col min="2" max="2" width="13.28515625" style="2" customWidth="1"/>
    <col min="3" max="3" width="13.42578125" style="2" customWidth="1"/>
    <col min="4" max="4" width="12.5703125" style="2" customWidth="1"/>
    <col min="5" max="5" width="13.42578125" style="2" customWidth="1"/>
    <col min="6" max="6" width="12.85546875" style="2" customWidth="1"/>
    <col min="7" max="7" width="8.7109375" style="2"/>
    <col min="8" max="8" width="11.5703125" style="2" bestFit="1" customWidth="1"/>
    <col min="9" max="9" width="13" style="2" bestFit="1" customWidth="1"/>
    <col min="10" max="10" width="10.5703125" style="2" bestFit="1" customWidth="1"/>
    <col min="11" max="13" width="8.7109375" style="2"/>
    <col min="14" max="14" width="11.140625" style="2" bestFit="1" customWidth="1"/>
    <col min="15" max="16384" width="8.7109375" style="2"/>
  </cols>
  <sheetData>
    <row r="1" spans="1:12" x14ac:dyDescent="0.2">
      <c r="A1" s="38" t="s">
        <v>35</v>
      </c>
      <c r="B1" s="38"/>
      <c r="C1" s="38"/>
      <c r="D1" s="38"/>
      <c r="E1" s="38"/>
      <c r="F1" s="38"/>
      <c r="G1" s="38"/>
      <c r="H1" s="38"/>
      <c r="I1" s="38"/>
      <c r="J1" s="38"/>
    </row>
    <row r="2" spans="1:12" x14ac:dyDescent="0.2">
      <c r="A2" s="38" t="s">
        <v>167</v>
      </c>
      <c r="B2" s="38"/>
      <c r="C2" s="38"/>
      <c r="D2" s="38"/>
      <c r="E2" s="38"/>
      <c r="F2" s="38"/>
      <c r="G2" s="38"/>
      <c r="H2" s="38"/>
      <c r="I2" s="38"/>
      <c r="J2" s="38"/>
    </row>
    <row r="3" spans="1:12" x14ac:dyDescent="0.2">
      <c r="A3" s="7"/>
      <c r="B3" s="64"/>
      <c r="C3" s="64"/>
      <c r="D3" s="64"/>
      <c r="E3" s="64"/>
      <c r="F3" s="64"/>
      <c r="G3" s="64"/>
      <c r="H3" s="64"/>
      <c r="I3" s="64"/>
      <c r="J3" s="64"/>
    </row>
    <row r="4" spans="1:12" x14ac:dyDescent="0.2">
      <c r="A4" s="130" t="s">
        <v>159</v>
      </c>
      <c r="B4" s="130"/>
      <c r="C4" s="130"/>
      <c r="D4" s="130"/>
      <c r="E4" s="130"/>
      <c r="F4" s="130"/>
      <c r="G4" s="130"/>
      <c r="H4" s="130"/>
      <c r="I4" s="130"/>
      <c r="J4" s="130"/>
    </row>
    <row r="5" spans="1:12" x14ac:dyDescent="0.2">
      <c r="A5" s="150" t="s">
        <v>160</v>
      </c>
      <c r="B5" s="150"/>
      <c r="C5" s="150"/>
      <c r="D5" s="151" t="s">
        <v>273</v>
      </c>
      <c r="E5" s="151"/>
      <c r="F5" s="151"/>
      <c r="G5" s="151"/>
      <c r="H5" s="151"/>
      <c r="I5" s="151"/>
      <c r="J5" s="151"/>
    </row>
    <row r="6" spans="1:12" x14ac:dyDescent="0.2">
      <c r="A6" s="150" t="s">
        <v>161</v>
      </c>
      <c r="B6" s="150"/>
      <c r="C6" s="150"/>
      <c r="D6" s="151" t="s">
        <v>274</v>
      </c>
      <c r="E6" s="151"/>
      <c r="F6" s="151"/>
      <c r="G6" s="151"/>
      <c r="H6" s="151"/>
      <c r="I6" s="151"/>
      <c r="J6" s="151"/>
    </row>
    <row r="7" spans="1:12" x14ac:dyDescent="0.2">
      <c r="A7" s="152"/>
      <c r="B7" s="152"/>
      <c r="C7" s="152"/>
      <c r="D7" s="152"/>
      <c r="E7" s="152"/>
      <c r="F7" s="152"/>
      <c r="G7" s="152"/>
      <c r="H7" s="152"/>
      <c r="I7" s="152"/>
      <c r="J7" s="152"/>
    </row>
    <row r="8" spans="1:12" x14ac:dyDescent="0.2">
      <c r="A8" s="58" t="s">
        <v>36</v>
      </c>
      <c r="B8" s="58"/>
      <c r="C8" s="58"/>
      <c r="D8" s="58"/>
      <c r="E8" s="58"/>
      <c r="F8" s="58"/>
      <c r="G8" s="58"/>
      <c r="H8" s="58"/>
      <c r="I8" s="58"/>
      <c r="J8" s="58"/>
    </row>
    <row r="9" spans="1:12" x14ac:dyDescent="0.2">
      <c r="A9" s="148"/>
      <c r="B9" s="148"/>
      <c r="C9" s="148"/>
      <c r="D9" s="148"/>
      <c r="E9" s="148"/>
      <c r="F9" s="148"/>
      <c r="G9" s="148"/>
      <c r="H9" s="148"/>
      <c r="I9" s="148"/>
      <c r="J9" s="148"/>
      <c r="L9" s="2" t="s">
        <v>165</v>
      </c>
    </row>
    <row r="10" spans="1:12" x14ac:dyDescent="0.2">
      <c r="A10" s="8" t="s">
        <v>37</v>
      </c>
      <c r="B10" s="112" t="s">
        <v>38</v>
      </c>
      <c r="C10" s="112"/>
      <c r="D10" s="112"/>
      <c r="E10" s="112"/>
      <c r="F10" s="112"/>
      <c r="G10" s="41"/>
      <c r="H10" s="41"/>
      <c r="I10" s="41"/>
      <c r="J10" s="41"/>
    </row>
    <row r="11" spans="1:12" x14ac:dyDescent="0.2">
      <c r="A11" s="8" t="s">
        <v>39</v>
      </c>
      <c r="B11" s="112" t="s">
        <v>40</v>
      </c>
      <c r="C11" s="112"/>
      <c r="D11" s="112"/>
      <c r="E11" s="112"/>
      <c r="F11" s="112"/>
      <c r="G11" s="41" t="s">
        <v>164</v>
      </c>
      <c r="H11" s="41"/>
      <c r="I11" s="41"/>
      <c r="J11" s="41"/>
    </row>
    <row r="12" spans="1:12" x14ac:dyDescent="0.2">
      <c r="A12" s="8" t="s">
        <v>41</v>
      </c>
      <c r="B12" s="112" t="s">
        <v>42</v>
      </c>
      <c r="C12" s="112"/>
      <c r="D12" s="112"/>
      <c r="E12" s="112"/>
      <c r="F12" s="112"/>
      <c r="G12" s="41" t="s">
        <v>275</v>
      </c>
      <c r="H12" s="41"/>
      <c r="I12" s="41"/>
      <c r="J12" s="41"/>
    </row>
    <row r="13" spans="1:12" x14ac:dyDescent="0.2">
      <c r="A13" s="8" t="s">
        <v>43</v>
      </c>
      <c r="B13" s="112" t="s">
        <v>44</v>
      </c>
      <c r="C13" s="112"/>
      <c r="D13" s="112"/>
      <c r="E13" s="112"/>
      <c r="F13" s="112"/>
      <c r="G13" s="41" t="s">
        <v>45</v>
      </c>
      <c r="H13" s="41"/>
      <c r="I13" s="41"/>
      <c r="J13" s="41"/>
    </row>
    <row r="14" spans="1:12" x14ac:dyDescent="0.2">
      <c r="A14" s="148"/>
      <c r="B14" s="148"/>
      <c r="C14" s="148"/>
      <c r="D14" s="148"/>
      <c r="E14" s="148"/>
      <c r="F14" s="148"/>
      <c r="G14" s="148"/>
      <c r="H14" s="148"/>
      <c r="I14" s="148"/>
      <c r="J14" s="148"/>
    </row>
    <row r="15" spans="1:12" x14ac:dyDescent="0.2">
      <c r="A15" s="58" t="s">
        <v>46</v>
      </c>
      <c r="B15" s="58"/>
      <c r="C15" s="58"/>
      <c r="D15" s="58"/>
      <c r="E15" s="58"/>
      <c r="F15" s="58"/>
      <c r="G15" s="58"/>
      <c r="H15" s="58"/>
      <c r="I15" s="58"/>
      <c r="J15" s="58"/>
    </row>
    <row r="16" spans="1:12" x14ac:dyDescent="0.2">
      <c r="A16" s="148"/>
      <c r="B16" s="148"/>
      <c r="C16" s="148"/>
      <c r="D16" s="148"/>
      <c r="E16" s="148"/>
      <c r="F16" s="148"/>
      <c r="G16" s="148"/>
      <c r="H16" s="148"/>
      <c r="I16" s="148"/>
      <c r="J16" s="148"/>
    </row>
    <row r="17" spans="1:10" x14ac:dyDescent="0.2">
      <c r="A17" s="139" t="s">
        <v>47</v>
      </c>
      <c r="B17" s="139"/>
      <c r="C17" s="139"/>
      <c r="D17" s="41" t="s">
        <v>48</v>
      </c>
      <c r="E17" s="41"/>
      <c r="F17" s="41" t="s">
        <v>163</v>
      </c>
      <c r="G17" s="41"/>
      <c r="H17" s="41"/>
      <c r="I17" s="41"/>
      <c r="J17" s="41"/>
    </row>
    <row r="18" spans="1:10" x14ac:dyDescent="0.2">
      <c r="A18" s="149" t="s">
        <v>49</v>
      </c>
      <c r="B18" s="149"/>
      <c r="C18" s="149"/>
      <c r="D18" s="41" t="s">
        <v>162</v>
      </c>
      <c r="E18" s="41"/>
      <c r="F18" s="41">
        <v>1</v>
      </c>
      <c r="G18" s="41"/>
      <c r="H18" s="41"/>
      <c r="I18" s="41"/>
      <c r="J18" s="41"/>
    </row>
    <row r="19" spans="1:10" x14ac:dyDescent="0.2">
      <c r="A19" s="148"/>
      <c r="B19" s="148"/>
      <c r="C19" s="148"/>
      <c r="D19" s="148"/>
      <c r="E19" s="148"/>
      <c r="F19" s="148"/>
      <c r="G19" s="148"/>
      <c r="H19" s="148"/>
      <c r="I19" s="148"/>
      <c r="J19" s="148"/>
    </row>
    <row r="20" spans="1:10" x14ac:dyDescent="0.2">
      <c r="A20" s="58" t="s">
        <v>50</v>
      </c>
      <c r="B20" s="58"/>
      <c r="C20" s="58"/>
      <c r="D20" s="58"/>
      <c r="E20" s="58"/>
      <c r="F20" s="58"/>
      <c r="G20" s="58"/>
      <c r="H20" s="58"/>
      <c r="I20" s="58"/>
      <c r="J20" s="58"/>
    </row>
    <row r="21" spans="1:10" x14ac:dyDescent="0.2">
      <c r="A21" s="7"/>
      <c r="B21" s="59"/>
      <c r="C21" s="59"/>
      <c r="D21" s="59"/>
      <c r="E21" s="59"/>
      <c r="F21" s="59"/>
      <c r="G21" s="59"/>
      <c r="H21" s="59"/>
      <c r="I21" s="59"/>
      <c r="J21" s="59"/>
    </row>
    <row r="22" spans="1:10" ht="21.95" customHeight="1" x14ac:dyDescent="0.2">
      <c r="A22" s="4" t="s">
        <v>166</v>
      </c>
      <c r="B22" s="55" t="s">
        <v>51</v>
      </c>
      <c r="C22" s="55"/>
      <c r="D22" s="55"/>
      <c r="E22" s="55"/>
      <c r="F22" s="55"/>
      <c r="G22" s="139" t="s">
        <v>49</v>
      </c>
      <c r="H22" s="139"/>
      <c r="I22" s="139"/>
      <c r="J22" s="139"/>
    </row>
    <row r="23" spans="1:10" x14ac:dyDescent="0.2">
      <c r="A23" s="4">
        <v>2</v>
      </c>
      <c r="B23" s="55" t="s">
        <v>52</v>
      </c>
      <c r="C23" s="55"/>
      <c r="D23" s="55"/>
      <c r="E23" s="55"/>
      <c r="F23" s="55"/>
      <c r="G23" s="139" t="s">
        <v>53</v>
      </c>
      <c r="H23" s="139"/>
      <c r="I23" s="139"/>
      <c r="J23" s="139"/>
    </row>
    <row r="24" spans="1:10" x14ac:dyDescent="0.2">
      <c r="A24" s="4">
        <v>3</v>
      </c>
      <c r="B24" s="55" t="s">
        <v>54</v>
      </c>
      <c r="C24" s="55"/>
      <c r="D24" s="55"/>
      <c r="E24" s="55"/>
      <c r="F24" s="55"/>
      <c r="G24" s="147">
        <v>2088.5700000000002</v>
      </c>
      <c r="H24" s="147"/>
      <c r="I24" s="147"/>
      <c r="J24" s="147"/>
    </row>
    <row r="25" spans="1:10" x14ac:dyDescent="0.2">
      <c r="A25" s="4">
        <v>4</v>
      </c>
      <c r="B25" s="55" t="s">
        <v>55</v>
      </c>
      <c r="C25" s="55"/>
      <c r="D25" s="55"/>
      <c r="E25" s="55"/>
      <c r="F25" s="55"/>
      <c r="G25" s="139" t="s">
        <v>168</v>
      </c>
      <c r="H25" s="139"/>
      <c r="I25" s="139"/>
      <c r="J25" s="139"/>
    </row>
    <row r="26" spans="1:10" x14ac:dyDescent="0.2">
      <c r="A26" s="4">
        <v>5</v>
      </c>
      <c r="B26" s="55" t="s">
        <v>56</v>
      </c>
      <c r="C26" s="55"/>
      <c r="D26" s="55"/>
      <c r="E26" s="55"/>
      <c r="F26" s="55"/>
      <c r="G26" s="146">
        <v>44927</v>
      </c>
      <c r="H26" s="146"/>
      <c r="I26" s="146"/>
      <c r="J26" s="146"/>
    </row>
    <row r="27" spans="1:10" x14ac:dyDescent="0.2">
      <c r="A27" s="121" t="s">
        <v>57</v>
      </c>
      <c r="B27" s="121"/>
      <c r="C27" s="121"/>
      <c r="D27" s="121"/>
      <c r="E27" s="121"/>
      <c r="F27" s="121"/>
      <c r="G27" s="121"/>
      <c r="H27" s="121"/>
      <c r="I27" s="121"/>
      <c r="J27" s="121"/>
    </row>
    <row r="28" spans="1:10" x14ac:dyDescent="0.2">
      <c r="A28" s="63" t="s">
        <v>58</v>
      </c>
      <c r="B28" s="63"/>
      <c r="C28" s="63"/>
      <c r="D28" s="63"/>
      <c r="E28" s="63"/>
      <c r="F28" s="63"/>
      <c r="G28" s="63"/>
      <c r="H28" s="63"/>
      <c r="I28" s="63"/>
      <c r="J28" s="63"/>
    </row>
    <row r="29" spans="1:10" x14ac:dyDescent="0.2">
      <c r="A29" s="63" t="s">
        <v>271</v>
      </c>
      <c r="B29" s="63"/>
      <c r="C29" s="63"/>
      <c r="D29" s="63"/>
      <c r="E29" s="63"/>
      <c r="F29" s="63"/>
      <c r="G29" s="63"/>
      <c r="H29" s="63"/>
      <c r="I29" s="63"/>
      <c r="J29" s="63"/>
    </row>
    <row r="30" spans="1:10" x14ac:dyDescent="0.2">
      <c r="A30" s="7"/>
      <c r="B30" s="64"/>
      <c r="C30" s="64"/>
      <c r="D30" s="64"/>
      <c r="E30" s="64"/>
      <c r="F30" s="64"/>
      <c r="G30" s="64"/>
      <c r="H30" s="64"/>
      <c r="I30" s="64"/>
      <c r="J30" s="64"/>
    </row>
    <row r="31" spans="1:10" x14ac:dyDescent="0.2">
      <c r="A31" s="58" t="s">
        <v>59</v>
      </c>
      <c r="B31" s="58"/>
      <c r="C31" s="58"/>
      <c r="D31" s="58"/>
      <c r="E31" s="58"/>
      <c r="F31" s="58"/>
      <c r="G31" s="58"/>
      <c r="H31" s="58"/>
      <c r="I31" s="58"/>
      <c r="J31" s="58"/>
    </row>
    <row r="32" spans="1:10" x14ac:dyDescent="0.2">
      <c r="A32" s="7"/>
      <c r="B32" s="59"/>
      <c r="C32" s="59"/>
      <c r="D32" s="59"/>
      <c r="E32" s="59"/>
      <c r="F32" s="59"/>
      <c r="G32" s="59"/>
      <c r="H32" s="59"/>
      <c r="I32" s="59"/>
      <c r="J32" s="59"/>
    </row>
    <row r="33" spans="1:10" x14ac:dyDescent="0.2">
      <c r="A33" s="4">
        <v>1</v>
      </c>
      <c r="B33" s="41" t="s">
        <v>60</v>
      </c>
      <c r="C33" s="41"/>
      <c r="D33" s="41"/>
      <c r="E33" s="41"/>
      <c r="F33" s="41"/>
      <c r="G33" s="139" t="s">
        <v>61</v>
      </c>
      <c r="H33" s="139"/>
      <c r="I33" s="139"/>
      <c r="J33" s="139"/>
    </row>
    <row r="34" spans="1:10" x14ac:dyDescent="0.2">
      <c r="A34" s="5" t="s">
        <v>37</v>
      </c>
      <c r="B34" s="55" t="s">
        <v>62</v>
      </c>
      <c r="C34" s="55"/>
      <c r="D34" s="55"/>
      <c r="E34" s="55"/>
      <c r="F34" s="55"/>
      <c r="G34" s="56">
        <f>G24</f>
        <v>2088.5700000000002</v>
      </c>
      <c r="H34" s="56"/>
      <c r="I34" s="56"/>
      <c r="J34" s="56"/>
    </row>
    <row r="35" spans="1:10" x14ac:dyDescent="0.2">
      <c r="A35" s="5" t="s">
        <v>39</v>
      </c>
      <c r="B35" s="55" t="s">
        <v>63</v>
      </c>
      <c r="C35" s="55"/>
      <c r="D35" s="55"/>
      <c r="E35" s="55"/>
      <c r="F35" s="55"/>
      <c r="G35" s="56">
        <v>0</v>
      </c>
      <c r="H35" s="56"/>
      <c r="I35" s="56"/>
      <c r="J35" s="56"/>
    </row>
    <row r="36" spans="1:10" x14ac:dyDescent="0.2">
      <c r="A36" s="5" t="s">
        <v>41</v>
      </c>
      <c r="B36" s="140" t="s">
        <v>196</v>
      </c>
      <c r="C36" s="141"/>
      <c r="D36" s="141"/>
      <c r="E36" s="141"/>
      <c r="F36" s="142"/>
      <c r="G36" s="143">
        <f>G34*40%</f>
        <v>835.42800000000011</v>
      </c>
      <c r="H36" s="144"/>
      <c r="I36" s="144"/>
      <c r="J36" s="145"/>
    </row>
    <row r="37" spans="1:10" x14ac:dyDescent="0.2">
      <c r="A37" s="5" t="s">
        <v>43</v>
      </c>
      <c r="B37" s="78" t="s">
        <v>64</v>
      </c>
      <c r="C37" s="78"/>
      <c r="D37" s="78"/>
      <c r="E37" s="78"/>
      <c r="F37" s="78"/>
      <c r="G37" s="56">
        <v>0</v>
      </c>
      <c r="H37" s="56"/>
      <c r="I37" s="56"/>
      <c r="J37" s="56"/>
    </row>
    <row r="38" spans="1:10" x14ac:dyDescent="0.2">
      <c r="A38" s="41" t="s">
        <v>65</v>
      </c>
      <c r="B38" s="41"/>
      <c r="C38" s="41"/>
      <c r="D38" s="41"/>
      <c r="E38" s="41"/>
      <c r="F38" s="41"/>
      <c r="G38" s="40">
        <f>SUM(G34:J37)</f>
        <v>2923.9980000000005</v>
      </c>
      <c r="H38" s="40"/>
      <c r="I38" s="40"/>
      <c r="J38" s="40"/>
    </row>
    <row r="39" spans="1:10" ht="15" customHeight="1" x14ac:dyDescent="0.2">
      <c r="A39" s="136" t="s">
        <v>66</v>
      </c>
      <c r="B39" s="136"/>
      <c r="C39" s="136"/>
      <c r="D39" s="136"/>
      <c r="E39" s="136"/>
      <c r="F39" s="136"/>
      <c r="G39" s="136"/>
      <c r="H39" s="136"/>
      <c r="I39" s="136"/>
      <c r="J39" s="136"/>
    </row>
    <row r="40" spans="1:10" x14ac:dyDescent="0.2">
      <c r="A40" s="135" t="s">
        <v>67</v>
      </c>
      <c r="B40" s="135"/>
      <c r="C40" s="135"/>
      <c r="D40" s="135"/>
      <c r="E40" s="135"/>
      <c r="F40" s="135"/>
      <c r="G40" s="135"/>
      <c r="H40" s="135"/>
      <c r="I40" s="135"/>
      <c r="J40" s="135"/>
    </row>
    <row r="41" spans="1:10" x14ac:dyDescent="0.2">
      <c r="A41" s="135" t="s">
        <v>68</v>
      </c>
      <c r="B41" s="135"/>
      <c r="C41" s="135"/>
      <c r="D41" s="135"/>
      <c r="E41" s="135"/>
      <c r="F41" s="135"/>
      <c r="G41" s="135"/>
      <c r="H41" s="135"/>
      <c r="I41" s="135"/>
      <c r="J41" s="135"/>
    </row>
    <row r="42" spans="1:10" x14ac:dyDescent="0.2">
      <c r="A42" s="136" t="s">
        <v>272</v>
      </c>
      <c r="B42" s="136"/>
      <c r="C42" s="136"/>
      <c r="D42" s="136"/>
      <c r="E42" s="136"/>
      <c r="F42" s="136"/>
      <c r="G42" s="136"/>
      <c r="H42" s="136"/>
      <c r="I42" s="136"/>
      <c r="J42" s="136"/>
    </row>
    <row r="43" spans="1:10" x14ac:dyDescent="0.2">
      <c r="A43" s="7"/>
      <c r="B43" s="64"/>
      <c r="C43" s="64"/>
      <c r="D43" s="64"/>
      <c r="E43" s="64"/>
      <c r="F43" s="64"/>
      <c r="G43" s="64"/>
      <c r="H43" s="64"/>
      <c r="I43" s="64"/>
      <c r="J43" s="64"/>
    </row>
    <row r="44" spans="1:10" x14ac:dyDescent="0.2">
      <c r="A44" s="58" t="s">
        <v>69</v>
      </c>
      <c r="B44" s="58"/>
      <c r="C44" s="58"/>
      <c r="D44" s="58"/>
      <c r="E44" s="58"/>
      <c r="F44" s="58"/>
      <c r="G44" s="58"/>
      <c r="H44" s="58"/>
      <c r="I44" s="58"/>
      <c r="J44" s="58"/>
    </row>
    <row r="45" spans="1:10" x14ac:dyDescent="0.2">
      <c r="A45" s="7"/>
      <c r="B45" s="64"/>
      <c r="C45" s="64"/>
      <c r="D45" s="64"/>
      <c r="E45" s="64"/>
      <c r="F45" s="64"/>
      <c r="G45" s="64"/>
      <c r="H45" s="64"/>
      <c r="I45" s="64"/>
      <c r="J45" s="64"/>
    </row>
    <row r="46" spans="1:10" x14ac:dyDescent="0.2">
      <c r="A46" s="79" t="s">
        <v>70</v>
      </c>
      <c r="B46" s="79"/>
      <c r="C46" s="79"/>
      <c r="D46" s="79"/>
      <c r="E46" s="79"/>
      <c r="F46" s="79"/>
      <c r="G46" s="79"/>
      <c r="H46" s="79"/>
      <c r="I46" s="79"/>
      <c r="J46" s="79"/>
    </row>
    <row r="47" spans="1:10" x14ac:dyDescent="0.2">
      <c r="A47" s="137" t="s">
        <v>197</v>
      </c>
      <c r="B47" s="137"/>
      <c r="C47" s="137"/>
      <c r="D47" s="137"/>
      <c r="E47" s="137"/>
      <c r="F47" s="137"/>
      <c r="G47" s="138">
        <f>G38</f>
        <v>2923.9980000000005</v>
      </c>
      <c r="H47" s="138"/>
      <c r="I47" s="138"/>
      <c r="J47" s="138"/>
    </row>
    <row r="48" spans="1:10" x14ac:dyDescent="0.2">
      <c r="A48" s="7"/>
      <c r="B48" s="59"/>
      <c r="C48" s="59"/>
      <c r="D48" s="59"/>
      <c r="E48" s="59"/>
      <c r="F48" s="59"/>
      <c r="G48" s="59"/>
      <c r="H48" s="59"/>
      <c r="I48" s="59"/>
      <c r="J48" s="59"/>
    </row>
    <row r="49" spans="1:10" x14ac:dyDescent="0.2">
      <c r="A49" s="4" t="s">
        <v>71</v>
      </c>
      <c r="B49" s="41" t="s">
        <v>72</v>
      </c>
      <c r="C49" s="41"/>
      <c r="D49" s="41"/>
      <c r="E49" s="41"/>
      <c r="F49" s="41"/>
      <c r="G49" s="41" t="s">
        <v>73</v>
      </c>
      <c r="H49" s="41"/>
      <c r="I49" s="41" t="s">
        <v>61</v>
      </c>
      <c r="J49" s="41"/>
    </row>
    <row r="50" spans="1:10" x14ac:dyDescent="0.2">
      <c r="A50" s="5" t="s">
        <v>37</v>
      </c>
      <c r="B50" s="55" t="s">
        <v>74</v>
      </c>
      <c r="C50" s="55"/>
      <c r="D50" s="55"/>
      <c r="E50" s="55"/>
      <c r="F50" s="55"/>
      <c r="G50" s="60">
        <v>8.3299999999999999E-2</v>
      </c>
      <c r="H50" s="60"/>
      <c r="I50" s="69">
        <f>G47*G50</f>
        <v>243.56903340000005</v>
      </c>
      <c r="J50" s="69"/>
    </row>
    <row r="51" spans="1:10" x14ac:dyDescent="0.2">
      <c r="A51" s="5" t="s">
        <v>39</v>
      </c>
      <c r="B51" s="55" t="s">
        <v>75</v>
      </c>
      <c r="C51" s="55"/>
      <c r="D51" s="55"/>
      <c r="E51" s="55"/>
      <c r="F51" s="55"/>
      <c r="G51" s="81">
        <v>2.7799999999999998E-2</v>
      </c>
      <c r="H51" s="81"/>
      <c r="I51" s="69">
        <f>G47*G51</f>
        <v>81.287144400000003</v>
      </c>
      <c r="J51" s="69"/>
    </row>
    <row r="52" spans="1:10" x14ac:dyDescent="0.2">
      <c r="A52" s="41" t="s">
        <v>65</v>
      </c>
      <c r="B52" s="41"/>
      <c r="C52" s="41"/>
      <c r="D52" s="41"/>
      <c r="E52" s="41"/>
      <c r="F52" s="41"/>
      <c r="G52" s="60">
        <f>SUM(G50:H51)</f>
        <v>0.1111</v>
      </c>
      <c r="H52" s="42"/>
      <c r="I52" s="134">
        <f>SUM(I50:J51)</f>
        <v>324.85617780000007</v>
      </c>
      <c r="J52" s="134"/>
    </row>
    <row r="53" spans="1:10" ht="26.45" customHeight="1" x14ac:dyDescent="0.2">
      <c r="A53" s="122" t="s">
        <v>76</v>
      </c>
      <c r="B53" s="122"/>
      <c r="C53" s="122"/>
      <c r="D53" s="122"/>
      <c r="E53" s="122"/>
      <c r="F53" s="122"/>
      <c r="G53" s="122"/>
      <c r="H53" s="122"/>
      <c r="I53" s="122"/>
      <c r="J53" s="122"/>
    </row>
    <row r="54" spans="1:10" s="3" customFormat="1" x14ac:dyDescent="0.2">
      <c r="A54" s="128" t="s">
        <v>191</v>
      </c>
      <c r="B54" s="128"/>
      <c r="C54" s="128"/>
      <c r="D54" s="128"/>
      <c r="E54" s="128"/>
      <c r="F54" s="128"/>
      <c r="G54" s="128"/>
      <c r="H54" s="128"/>
      <c r="I54" s="128"/>
      <c r="J54" s="128"/>
    </row>
    <row r="55" spans="1:10" x14ac:dyDescent="0.2">
      <c r="A55" s="130" t="s">
        <v>255</v>
      </c>
      <c r="B55" s="130"/>
      <c r="C55" s="130"/>
      <c r="D55" s="130"/>
      <c r="E55" s="130"/>
      <c r="F55" s="130"/>
      <c r="G55" s="130"/>
      <c r="H55" s="130"/>
      <c r="I55" s="130"/>
      <c r="J55" s="130"/>
    </row>
    <row r="56" spans="1:10" x14ac:dyDescent="0.2">
      <c r="A56" s="64"/>
      <c r="B56" s="64"/>
      <c r="C56" s="64"/>
      <c r="D56" s="64"/>
      <c r="E56" s="64"/>
      <c r="F56" s="64"/>
      <c r="G56" s="64"/>
      <c r="H56" s="64"/>
      <c r="I56" s="64"/>
      <c r="J56" s="64"/>
    </row>
    <row r="57" spans="1:10" x14ac:dyDescent="0.2">
      <c r="A57" s="129" t="s">
        <v>77</v>
      </c>
      <c r="B57" s="129"/>
      <c r="C57" s="129"/>
      <c r="D57" s="129"/>
      <c r="E57" s="129"/>
      <c r="F57" s="129"/>
      <c r="G57" s="129"/>
      <c r="H57" s="129"/>
      <c r="I57" s="129"/>
      <c r="J57" s="129"/>
    </row>
    <row r="58" spans="1:10" x14ac:dyDescent="0.2">
      <c r="A58" s="131" t="s">
        <v>182</v>
      </c>
      <c r="B58" s="131"/>
      <c r="C58" s="131"/>
      <c r="D58" s="131"/>
      <c r="E58" s="131"/>
      <c r="F58" s="131"/>
      <c r="G58" s="132">
        <f>G38+I52</f>
        <v>3248.8541778000008</v>
      </c>
      <c r="H58" s="132"/>
      <c r="I58" s="132"/>
      <c r="J58" s="132"/>
    </row>
    <row r="59" spans="1:10" x14ac:dyDescent="0.2">
      <c r="A59" s="133"/>
      <c r="B59" s="133"/>
      <c r="C59" s="133"/>
      <c r="D59" s="133"/>
      <c r="E59" s="133"/>
      <c r="F59" s="133"/>
      <c r="G59" s="133"/>
      <c r="H59" s="133"/>
      <c r="I59" s="133"/>
      <c r="J59" s="133"/>
    </row>
    <row r="60" spans="1:10" x14ac:dyDescent="0.2">
      <c r="A60" s="13" t="s">
        <v>78</v>
      </c>
      <c r="B60" s="105" t="s">
        <v>79</v>
      </c>
      <c r="C60" s="105"/>
      <c r="D60" s="105"/>
      <c r="E60" s="105"/>
      <c r="F60" s="105"/>
      <c r="G60" s="105" t="s">
        <v>73</v>
      </c>
      <c r="H60" s="105"/>
      <c r="I60" s="127" t="s">
        <v>61</v>
      </c>
      <c r="J60" s="127"/>
    </row>
    <row r="61" spans="1:10" x14ac:dyDescent="0.2">
      <c r="A61" s="5" t="s">
        <v>37</v>
      </c>
      <c r="B61" s="55" t="s">
        <v>80</v>
      </c>
      <c r="C61" s="55"/>
      <c r="D61" s="55"/>
      <c r="E61" s="55"/>
      <c r="F61" s="55"/>
      <c r="G61" s="60">
        <v>0.2</v>
      </c>
      <c r="H61" s="60"/>
      <c r="I61" s="61">
        <f>G58*G61</f>
        <v>649.77083556000025</v>
      </c>
      <c r="J61" s="61"/>
    </row>
    <row r="62" spans="1:10" x14ac:dyDescent="0.2">
      <c r="A62" s="5" t="s">
        <v>39</v>
      </c>
      <c r="B62" s="55" t="s">
        <v>81</v>
      </c>
      <c r="C62" s="55"/>
      <c r="D62" s="55"/>
      <c r="E62" s="55"/>
      <c r="F62" s="55"/>
      <c r="G62" s="60">
        <v>2.5000000000000001E-2</v>
      </c>
      <c r="H62" s="60"/>
      <c r="I62" s="61">
        <f>G58*G62</f>
        <v>81.221354445000031</v>
      </c>
      <c r="J62" s="61"/>
    </row>
    <row r="63" spans="1:10" x14ac:dyDescent="0.2">
      <c r="A63" s="5" t="s">
        <v>41</v>
      </c>
      <c r="B63" s="71" t="s">
        <v>82</v>
      </c>
      <c r="C63" s="71"/>
      <c r="D63" s="71"/>
      <c r="E63" s="71"/>
      <c r="F63" s="71"/>
      <c r="G63" s="125">
        <v>0.03</v>
      </c>
      <c r="H63" s="126"/>
      <c r="I63" s="61">
        <f>G58*G63</f>
        <v>97.465625334000023</v>
      </c>
      <c r="J63" s="61"/>
    </row>
    <row r="64" spans="1:10" x14ac:dyDescent="0.2">
      <c r="A64" s="5" t="s">
        <v>43</v>
      </c>
      <c r="B64" s="55" t="s">
        <v>83</v>
      </c>
      <c r="C64" s="55"/>
      <c r="D64" s="55"/>
      <c r="E64" s="55"/>
      <c r="F64" s="55"/>
      <c r="G64" s="60">
        <v>1.4999999999999999E-2</v>
      </c>
      <c r="H64" s="60"/>
      <c r="I64" s="61">
        <f>G58*G64</f>
        <v>48.732812667000012</v>
      </c>
      <c r="J64" s="61"/>
    </row>
    <row r="65" spans="1:10" x14ac:dyDescent="0.2">
      <c r="A65" s="5" t="s">
        <v>84</v>
      </c>
      <c r="B65" s="55" t="s">
        <v>85</v>
      </c>
      <c r="C65" s="55"/>
      <c r="D65" s="55"/>
      <c r="E65" s="55"/>
      <c r="F65" s="55"/>
      <c r="G65" s="60">
        <v>0.01</v>
      </c>
      <c r="H65" s="60"/>
      <c r="I65" s="61">
        <f>G58*G65</f>
        <v>32.488541778000005</v>
      </c>
      <c r="J65" s="61"/>
    </row>
    <row r="66" spans="1:10" x14ac:dyDescent="0.2">
      <c r="A66" s="5" t="s">
        <v>86</v>
      </c>
      <c r="B66" s="55" t="s">
        <v>87</v>
      </c>
      <c r="C66" s="55"/>
      <c r="D66" s="55"/>
      <c r="E66" s="55"/>
      <c r="F66" s="55"/>
      <c r="G66" s="60">
        <v>6.0000000000000001E-3</v>
      </c>
      <c r="H66" s="60"/>
      <c r="I66" s="61">
        <f>G58*G66</f>
        <v>19.493125066800005</v>
      </c>
      <c r="J66" s="61"/>
    </row>
    <row r="67" spans="1:10" x14ac:dyDescent="0.2">
      <c r="A67" s="5" t="s">
        <v>88</v>
      </c>
      <c r="B67" s="55" t="s">
        <v>89</v>
      </c>
      <c r="C67" s="55"/>
      <c r="D67" s="55"/>
      <c r="E67" s="55"/>
      <c r="F67" s="55"/>
      <c r="G67" s="60">
        <v>2E-3</v>
      </c>
      <c r="H67" s="60"/>
      <c r="I67" s="61">
        <f>G58*G67</f>
        <v>6.4977083556000022</v>
      </c>
      <c r="J67" s="61"/>
    </row>
    <row r="68" spans="1:10" x14ac:dyDescent="0.2">
      <c r="A68" s="5" t="s">
        <v>90</v>
      </c>
      <c r="B68" s="55" t="s">
        <v>91</v>
      </c>
      <c r="C68" s="55"/>
      <c r="D68" s="55"/>
      <c r="E68" s="55"/>
      <c r="F68" s="55"/>
      <c r="G68" s="60">
        <v>0.08</v>
      </c>
      <c r="H68" s="60"/>
      <c r="I68" s="61">
        <f>G58*G68</f>
        <v>259.90833422400004</v>
      </c>
      <c r="J68" s="61"/>
    </row>
    <row r="69" spans="1:10" x14ac:dyDescent="0.2">
      <c r="A69" s="41" t="s">
        <v>92</v>
      </c>
      <c r="B69" s="41"/>
      <c r="C69" s="41"/>
      <c r="D69" s="41"/>
      <c r="E69" s="41"/>
      <c r="F69" s="41"/>
      <c r="G69" s="120">
        <f>SUM(G61:H68)</f>
        <v>0.36800000000000005</v>
      </c>
      <c r="H69" s="41"/>
      <c r="I69" s="76">
        <f>SUM(I61:J68)</f>
        <v>1195.5783374304003</v>
      </c>
      <c r="J69" s="76"/>
    </row>
    <row r="70" spans="1:10" x14ac:dyDescent="0.2">
      <c r="A70" s="123" t="s">
        <v>93</v>
      </c>
      <c r="B70" s="123"/>
      <c r="C70" s="123"/>
      <c r="D70" s="123"/>
      <c r="E70" s="123"/>
      <c r="F70" s="123"/>
      <c r="G70" s="123"/>
      <c r="H70" s="123"/>
      <c r="I70" s="123"/>
      <c r="J70" s="123"/>
    </row>
    <row r="71" spans="1:10" x14ac:dyDescent="0.2">
      <c r="A71" s="123" t="s">
        <v>169</v>
      </c>
      <c r="B71" s="123"/>
      <c r="C71" s="123"/>
      <c r="D71" s="123"/>
      <c r="E71" s="123"/>
      <c r="F71" s="123"/>
      <c r="G71" s="123"/>
      <c r="H71" s="123"/>
      <c r="I71" s="123"/>
      <c r="J71" s="123"/>
    </row>
    <row r="72" spans="1:10" ht="24.95" customHeight="1" x14ac:dyDescent="0.2">
      <c r="A72" s="108" t="s">
        <v>170</v>
      </c>
      <c r="B72" s="108"/>
      <c r="C72" s="108"/>
      <c r="D72" s="108"/>
      <c r="E72" s="108"/>
      <c r="F72" s="108"/>
      <c r="G72" s="108"/>
      <c r="H72" s="108"/>
      <c r="I72" s="108"/>
      <c r="J72" s="108"/>
    </row>
    <row r="73" spans="1:10" ht="26.1" customHeight="1" x14ac:dyDescent="0.2">
      <c r="A73" s="108" t="s">
        <v>192</v>
      </c>
      <c r="B73" s="108"/>
      <c r="C73" s="108"/>
      <c r="D73" s="108"/>
      <c r="E73" s="108"/>
      <c r="F73" s="108"/>
      <c r="G73" s="108"/>
      <c r="H73" s="108"/>
      <c r="I73" s="108"/>
      <c r="J73" s="108"/>
    </row>
    <row r="74" spans="1:10" x14ac:dyDescent="0.2">
      <c r="A74" s="65" t="s">
        <v>193</v>
      </c>
      <c r="B74" s="65"/>
      <c r="C74" s="65"/>
      <c r="D74" s="65"/>
      <c r="E74" s="65"/>
      <c r="F74" s="65"/>
      <c r="G74" s="65"/>
      <c r="H74" s="65"/>
      <c r="I74" s="65"/>
      <c r="J74" s="65"/>
    </row>
    <row r="75" spans="1:10" x14ac:dyDescent="0.2">
      <c r="A75" s="124" t="s">
        <v>267</v>
      </c>
      <c r="B75" s="124"/>
      <c r="C75" s="124"/>
      <c r="D75" s="124"/>
      <c r="E75" s="124"/>
      <c r="F75" s="124"/>
      <c r="G75" s="124"/>
      <c r="H75" s="124"/>
      <c r="I75" s="124"/>
      <c r="J75" s="124"/>
    </row>
    <row r="76" spans="1:10" x14ac:dyDescent="0.2">
      <c r="A76" s="123" t="s">
        <v>171</v>
      </c>
      <c r="B76" s="123"/>
      <c r="C76" s="123"/>
      <c r="D76" s="123"/>
      <c r="E76" s="123"/>
      <c r="F76" s="123"/>
      <c r="G76" s="123"/>
      <c r="H76" s="123"/>
      <c r="I76" s="123"/>
      <c r="J76" s="123"/>
    </row>
    <row r="77" spans="1:10" x14ac:dyDescent="0.2">
      <c r="A77" s="123" t="s">
        <v>172</v>
      </c>
      <c r="B77" s="123"/>
      <c r="C77" s="123"/>
      <c r="D77" s="123"/>
      <c r="E77" s="123"/>
      <c r="F77" s="123"/>
      <c r="G77" s="123"/>
      <c r="H77" s="123"/>
      <c r="I77" s="123"/>
      <c r="J77" s="123"/>
    </row>
    <row r="78" spans="1:10" x14ac:dyDescent="0.2">
      <c r="A78" s="123" t="s">
        <v>173</v>
      </c>
      <c r="B78" s="123"/>
      <c r="C78" s="123"/>
      <c r="D78" s="123"/>
      <c r="E78" s="123"/>
      <c r="F78" s="123"/>
      <c r="G78" s="123"/>
      <c r="H78" s="123"/>
      <c r="I78" s="123"/>
      <c r="J78" s="123"/>
    </row>
    <row r="79" spans="1:10" x14ac:dyDescent="0.2">
      <c r="A79" s="123" t="s">
        <v>174</v>
      </c>
      <c r="B79" s="123"/>
      <c r="C79" s="123"/>
      <c r="D79" s="123"/>
      <c r="E79" s="123"/>
      <c r="F79" s="123"/>
      <c r="G79" s="123"/>
      <c r="H79" s="123"/>
      <c r="I79" s="123"/>
      <c r="J79" s="123"/>
    </row>
    <row r="80" spans="1:10" ht="26.1" customHeight="1" x14ac:dyDescent="0.2">
      <c r="A80" s="108" t="s">
        <v>175</v>
      </c>
      <c r="B80" s="108"/>
      <c r="C80" s="108"/>
      <c r="D80" s="108"/>
      <c r="E80" s="108"/>
      <c r="F80" s="108"/>
      <c r="G80" s="108"/>
      <c r="H80" s="108"/>
      <c r="I80" s="108"/>
      <c r="J80" s="108"/>
    </row>
    <row r="81" spans="1:10" x14ac:dyDescent="0.2">
      <c r="A81" s="7"/>
      <c r="B81" s="7"/>
      <c r="C81" s="7"/>
      <c r="D81" s="7"/>
      <c r="E81" s="7"/>
      <c r="F81" s="7"/>
      <c r="G81" s="7"/>
      <c r="H81" s="7"/>
      <c r="I81" s="7"/>
      <c r="J81" s="7"/>
    </row>
    <row r="82" spans="1:10" x14ac:dyDescent="0.2">
      <c r="A82" s="79" t="s">
        <v>94</v>
      </c>
      <c r="B82" s="79"/>
      <c r="C82" s="79"/>
      <c r="D82" s="79"/>
      <c r="E82" s="79"/>
      <c r="F82" s="79"/>
      <c r="G82" s="79"/>
      <c r="H82" s="79"/>
      <c r="I82" s="79"/>
      <c r="J82" s="79"/>
    </row>
    <row r="83" spans="1:10" x14ac:dyDescent="0.2">
      <c r="A83" s="7"/>
      <c r="B83" s="59"/>
      <c r="C83" s="59"/>
      <c r="D83" s="59"/>
      <c r="E83" s="59"/>
      <c r="F83" s="59"/>
      <c r="G83" s="59"/>
      <c r="H83" s="59"/>
      <c r="I83" s="59"/>
      <c r="J83" s="59"/>
    </row>
    <row r="84" spans="1:10" x14ac:dyDescent="0.2">
      <c r="A84" s="4" t="s">
        <v>95</v>
      </c>
      <c r="B84" s="41" t="s">
        <v>96</v>
      </c>
      <c r="C84" s="41"/>
      <c r="D84" s="41"/>
      <c r="E84" s="41"/>
      <c r="F84" s="41"/>
      <c r="G84" s="41" t="s">
        <v>61</v>
      </c>
      <c r="H84" s="41"/>
      <c r="I84" s="41"/>
      <c r="J84" s="41"/>
    </row>
    <row r="85" spans="1:10" x14ac:dyDescent="0.2">
      <c r="A85" s="5" t="s">
        <v>37</v>
      </c>
      <c r="B85" s="55" t="s">
        <v>97</v>
      </c>
      <c r="C85" s="55"/>
      <c r="D85" s="55"/>
      <c r="E85" s="55"/>
      <c r="F85" s="55"/>
      <c r="G85" s="56">
        <f>(2*4.5*24)+(2*3.9*2)-(6%*G34)</f>
        <v>106.28579999999999</v>
      </c>
      <c r="H85" s="56"/>
      <c r="I85" s="56"/>
      <c r="J85" s="56"/>
    </row>
    <row r="86" spans="1:10" x14ac:dyDescent="0.2">
      <c r="A86" s="5" t="s">
        <v>39</v>
      </c>
      <c r="B86" s="55" t="s">
        <v>98</v>
      </c>
      <c r="C86" s="55"/>
      <c r="D86" s="55"/>
      <c r="E86" s="55"/>
      <c r="F86" s="55"/>
      <c r="G86" s="56">
        <f>(19.05*26)-(19.05*26*3.5%)</f>
        <v>477.96449999999999</v>
      </c>
      <c r="H86" s="56"/>
      <c r="I86" s="56"/>
      <c r="J86" s="56"/>
    </row>
    <row r="87" spans="1:10" x14ac:dyDescent="0.2">
      <c r="A87" s="5" t="s">
        <v>43</v>
      </c>
      <c r="B87" s="55" t="s">
        <v>99</v>
      </c>
      <c r="C87" s="55"/>
      <c r="D87" s="55"/>
      <c r="E87" s="55"/>
      <c r="F87" s="55"/>
      <c r="G87" s="56">
        <v>93.31</v>
      </c>
      <c r="H87" s="56"/>
      <c r="I87" s="56"/>
      <c r="J87" s="56"/>
    </row>
    <row r="88" spans="1:10" x14ac:dyDescent="0.2">
      <c r="A88" s="5" t="s">
        <v>84</v>
      </c>
      <c r="B88" s="55" t="s">
        <v>100</v>
      </c>
      <c r="C88" s="55"/>
      <c r="D88" s="55"/>
      <c r="E88" s="55"/>
      <c r="F88" s="55"/>
      <c r="G88" s="56">
        <v>5</v>
      </c>
      <c r="H88" s="56"/>
      <c r="I88" s="56"/>
      <c r="J88" s="56"/>
    </row>
    <row r="89" spans="1:10" x14ac:dyDescent="0.2">
      <c r="A89" s="5" t="s">
        <v>86</v>
      </c>
      <c r="B89" s="55" t="s">
        <v>101</v>
      </c>
      <c r="C89" s="55"/>
      <c r="D89" s="55"/>
      <c r="E89" s="55"/>
      <c r="F89" s="55"/>
      <c r="G89" s="56">
        <v>10</v>
      </c>
      <c r="H89" s="56"/>
      <c r="I89" s="56"/>
      <c r="J89" s="56"/>
    </row>
    <row r="90" spans="1:10" x14ac:dyDescent="0.2">
      <c r="A90" s="35" t="s">
        <v>88</v>
      </c>
      <c r="B90" s="55" t="s">
        <v>268</v>
      </c>
      <c r="C90" s="55"/>
      <c r="D90" s="55"/>
      <c r="E90" s="55"/>
      <c r="F90" s="55"/>
      <c r="G90" s="56">
        <v>0</v>
      </c>
      <c r="H90" s="56"/>
      <c r="I90" s="56"/>
      <c r="J90" s="56"/>
    </row>
    <row r="91" spans="1:10" x14ac:dyDescent="0.2">
      <c r="A91" s="5" t="s">
        <v>90</v>
      </c>
      <c r="B91" s="55" t="s">
        <v>64</v>
      </c>
      <c r="C91" s="55"/>
      <c r="D91" s="55"/>
      <c r="E91" s="55"/>
      <c r="F91" s="55"/>
      <c r="G91" s="56"/>
      <c r="H91" s="56"/>
      <c r="I91" s="56"/>
      <c r="J91" s="56"/>
    </row>
    <row r="92" spans="1:10" x14ac:dyDescent="0.2">
      <c r="A92" s="41" t="s">
        <v>65</v>
      </c>
      <c r="B92" s="41"/>
      <c r="C92" s="41"/>
      <c r="D92" s="41"/>
      <c r="E92" s="41"/>
      <c r="F92" s="41"/>
      <c r="G92" s="40">
        <f>SUM(G85:J91)</f>
        <v>692.56029999999987</v>
      </c>
      <c r="H92" s="40"/>
      <c r="I92" s="40"/>
      <c r="J92" s="40"/>
    </row>
    <row r="93" spans="1:10" x14ac:dyDescent="0.2">
      <c r="A93" s="121" t="s">
        <v>102</v>
      </c>
      <c r="B93" s="121"/>
      <c r="C93" s="121"/>
      <c r="D93" s="121"/>
      <c r="E93" s="121"/>
      <c r="F93" s="121"/>
      <c r="G93" s="121"/>
      <c r="H93" s="121"/>
      <c r="I93" s="121"/>
      <c r="J93" s="121"/>
    </row>
    <row r="94" spans="1:10" x14ac:dyDescent="0.2">
      <c r="A94" s="63" t="s">
        <v>198</v>
      </c>
      <c r="B94" s="63"/>
      <c r="C94" s="63"/>
      <c r="D94" s="63"/>
      <c r="E94" s="63"/>
      <c r="F94" s="63"/>
      <c r="G94" s="63"/>
      <c r="H94" s="63"/>
      <c r="I94" s="63"/>
      <c r="J94" s="63"/>
    </row>
    <row r="95" spans="1:10" ht="39.6" customHeight="1" x14ac:dyDescent="0.2">
      <c r="A95" s="65" t="s">
        <v>266</v>
      </c>
      <c r="B95" s="65"/>
      <c r="C95" s="65"/>
      <c r="D95" s="65"/>
      <c r="E95" s="65"/>
      <c r="F95" s="65"/>
      <c r="G95" s="65"/>
      <c r="H95" s="65"/>
      <c r="I95" s="65"/>
      <c r="J95" s="65"/>
    </row>
    <row r="96" spans="1:10" ht="26.45" customHeight="1" x14ac:dyDescent="0.2">
      <c r="A96" s="122" t="s">
        <v>199</v>
      </c>
      <c r="B96" s="122"/>
      <c r="C96" s="122"/>
      <c r="D96" s="122"/>
      <c r="E96" s="122"/>
      <c r="F96" s="122"/>
      <c r="G96" s="122"/>
      <c r="H96" s="122"/>
      <c r="I96" s="122"/>
      <c r="J96" s="122"/>
    </row>
    <row r="97" spans="1:10" x14ac:dyDescent="0.2">
      <c r="A97" s="108" t="s">
        <v>261</v>
      </c>
      <c r="B97" s="108"/>
      <c r="C97" s="108"/>
      <c r="D97" s="108"/>
      <c r="E97" s="108"/>
      <c r="F97" s="108"/>
      <c r="G97" s="108"/>
      <c r="H97" s="108"/>
      <c r="I97" s="108"/>
      <c r="J97" s="108"/>
    </row>
    <row r="98" spans="1:10" ht="39" customHeight="1" x14ac:dyDescent="0.2">
      <c r="A98" s="108" t="s">
        <v>262</v>
      </c>
      <c r="B98" s="108"/>
      <c r="C98" s="108"/>
      <c r="D98" s="108"/>
      <c r="E98" s="108"/>
      <c r="F98" s="108"/>
      <c r="G98" s="108"/>
      <c r="H98" s="108"/>
      <c r="I98" s="108"/>
      <c r="J98" s="108"/>
    </row>
    <row r="99" spans="1:10" x14ac:dyDescent="0.2">
      <c r="A99" s="108" t="s">
        <v>263</v>
      </c>
      <c r="B99" s="108"/>
      <c r="C99" s="108"/>
      <c r="D99" s="108"/>
      <c r="E99" s="108"/>
      <c r="F99" s="108"/>
      <c r="G99" s="108"/>
      <c r="H99" s="108"/>
      <c r="I99" s="108"/>
      <c r="J99" s="108"/>
    </row>
    <row r="100" spans="1:10" x14ac:dyDescent="0.2">
      <c r="A100" s="108" t="s">
        <v>264</v>
      </c>
      <c r="B100" s="108"/>
      <c r="C100" s="108"/>
      <c r="D100" s="108"/>
      <c r="E100" s="108"/>
      <c r="F100" s="108"/>
      <c r="G100" s="108"/>
      <c r="H100" s="108"/>
      <c r="I100" s="108"/>
      <c r="J100" s="108"/>
    </row>
    <row r="101" spans="1:10" x14ac:dyDescent="0.2">
      <c r="A101" s="108" t="s">
        <v>265</v>
      </c>
      <c r="B101" s="108"/>
      <c r="C101" s="108"/>
      <c r="D101" s="108"/>
      <c r="E101" s="108"/>
      <c r="F101" s="108"/>
      <c r="G101" s="108"/>
      <c r="H101" s="108"/>
      <c r="I101" s="108"/>
      <c r="J101" s="108"/>
    </row>
    <row r="102" spans="1:10" x14ac:dyDescent="0.2">
      <c r="A102" s="110" t="s">
        <v>270</v>
      </c>
      <c r="B102" s="111"/>
      <c r="C102" s="111"/>
      <c r="D102" s="111"/>
      <c r="E102" s="111"/>
      <c r="F102" s="111"/>
      <c r="G102" s="111"/>
      <c r="H102" s="111"/>
      <c r="I102" s="111"/>
      <c r="J102" s="111"/>
    </row>
    <row r="104" spans="1:10" x14ac:dyDescent="0.2">
      <c r="A104" s="79" t="s">
        <v>103</v>
      </c>
      <c r="B104" s="79"/>
      <c r="C104" s="79"/>
      <c r="D104" s="79"/>
      <c r="E104" s="79"/>
      <c r="F104" s="79"/>
      <c r="G104" s="79"/>
      <c r="H104" s="79"/>
      <c r="I104" s="79"/>
      <c r="J104" s="79"/>
    </row>
    <row r="105" spans="1:10" x14ac:dyDescent="0.2">
      <c r="A105" s="7"/>
      <c r="B105" s="59"/>
      <c r="C105" s="59"/>
      <c r="D105" s="59"/>
      <c r="E105" s="59"/>
      <c r="F105" s="59"/>
      <c r="G105" s="59"/>
      <c r="H105" s="59"/>
      <c r="I105" s="59"/>
      <c r="J105" s="59"/>
    </row>
    <row r="106" spans="1:10" x14ac:dyDescent="0.2">
      <c r="A106" s="4">
        <v>2</v>
      </c>
      <c r="B106" s="41" t="s">
        <v>104</v>
      </c>
      <c r="C106" s="41"/>
      <c r="D106" s="41"/>
      <c r="E106" s="41"/>
      <c r="F106" s="41"/>
      <c r="G106" s="41" t="s">
        <v>61</v>
      </c>
      <c r="H106" s="41"/>
      <c r="I106" s="41"/>
      <c r="J106" s="41"/>
    </row>
    <row r="107" spans="1:10" x14ac:dyDescent="0.2">
      <c r="A107" s="5" t="s">
        <v>71</v>
      </c>
      <c r="B107" s="55" t="s">
        <v>72</v>
      </c>
      <c r="C107" s="55"/>
      <c r="D107" s="55"/>
      <c r="E107" s="55"/>
      <c r="F107" s="55"/>
      <c r="G107" s="56">
        <f>I52</f>
        <v>324.85617780000007</v>
      </c>
      <c r="H107" s="56"/>
      <c r="I107" s="56"/>
      <c r="J107" s="56"/>
    </row>
    <row r="108" spans="1:10" x14ac:dyDescent="0.2">
      <c r="A108" s="5" t="s">
        <v>78</v>
      </c>
      <c r="B108" s="55" t="s">
        <v>79</v>
      </c>
      <c r="C108" s="55"/>
      <c r="D108" s="55"/>
      <c r="E108" s="55"/>
      <c r="F108" s="55"/>
      <c r="G108" s="56">
        <f>I69</f>
        <v>1195.5783374304003</v>
      </c>
      <c r="H108" s="56"/>
      <c r="I108" s="56"/>
      <c r="J108" s="56"/>
    </row>
    <row r="109" spans="1:10" x14ac:dyDescent="0.2">
      <c r="A109" s="5" t="s">
        <v>95</v>
      </c>
      <c r="B109" s="55" t="s">
        <v>96</v>
      </c>
      <c r="C109" s="55"/>
      <c r="D109" s="55"/>
      <c r="E109" s="55"/>
      <c r="F109" s="55"/>
      <c r="G109" s="56">
        <f>G92</f>
        <v>692.56029999999987</v>
      </c>
      <c r="H109" s="56"/>
      <c r="I109" s="56"/>
      <c r="J109" s="56"/>
    </row>
    <row r="110" spans="1:10" x14ac:dyDescent="0.2">
      <c r="A110" s="41" t="s">
        <v>65</v>
      </c>
      <c r="B110" s="41"/>
      <c r="C110" s="41"/>
      <c r="D110" s="41"/>
      <c r="E110" s="41"/>
      <c r="F110" s="41"/>
      <c r="G110" s="40">
        <f>SUM(G107:J109)</f>
        <v>2212.9948152304005</v>
      </c>
      <c r="H110" s="40"/>
      <c r="I110" s="40"/>
      <c r="J110" s="40"/>
    </row>
    <row r="111" spans="1:10" x14ac:dyDescent="0.2">
      <c r="A111" s="7"/>
      <c r="B111" s="59"/>
      <c r="C111" s="59"/>
      <c r="D111" s="59"/>
      <c r="E111" s="59"/>
      <c r="F111" s="59"/>
      <c r="G111" s="59"/>
      <c r="H111" s="59"/>
      <c r="I111" s="59"/>
      <c r="J111" s="59"/>
    </row>
    <row r="112" spans="1:10" x14ac:dyDescent="0.2">
      <c r="A112" s="7"/>
      <c r="B112" s="64"/>
      <c r="C112" s="64"/>
      <c r="D112" s="64"/>
      <c r="E112" s="64"/>
      <c r="F112" s="64"/>
      <c r="G112" s="64"/>
      <c r="H112" s="64"/>
      <c r="I112" s="64"/>
      <c r="J112" s="64"/>
    </row>
    <row r="113" spans="1:10" x14ac:dyDescent="0.2">
      <c r="A113" s="58" t="s">
        <v>105</v>
      </c>
      <c r="B113" s="58"/>
      <c r="C113" s="58"/>
      <c r="D113" s="58"/>
      <c r="E113" s="58"/>
      <c r="F113" s="58"/>
      <c r="G113" s="58"/>
      <c r="H113" s="58"/>
      <c r="I113" s="58"/>
      <c r="J113" s="58"/>
    </row>
    <row r="114" spans="1:10" x14ac:dyDescent="0.2">
      <c r="A114" s="102" t="s">
        <v>181</v>
      </c>
      <c r="B114" s="102"/>
      <c r="C114" s="102"/>
      <c r="D114" s="102"/>
      <c r="E114" s="102"/>
      <c r="F114" s="102"/>
      <c r="G114" s="103">
        <f>G38</f>
        <v>2923.9980000000005</v>
      </c>
      <c r="H114" s="103"/>
      <c r="I114" s="103"/>
      <c r="J114" s="103"/>
    </row>
    <row r="115" spans="1:10" x14ac:dyDescent="0.2">
      <c r="A115" s="119"/>
      <c r="B115" s="119"/>
      <c r="C115" s="119"/>
      <c r="D115" s="119"/>
      <c r="E115" s="119"/>
      <c r="F115" s="119"/>
      <c r="G115" s="59"/>
      <c r="H115" s="59"/>
      <c r="I115" s="59"/>
      <c r="J115" s="59"/>
    </row>
    <row r="116" spans="1:10" x14ac:dyDescent="0.2">
      <c r="A116" s="4">
        <v>3</v>
      </c>
      <c r="B116" s="41" t="s">
        <v>106</v>
      </c>
      <c r="C116" s="41"/>
      <c r="D116" s="41"/>
      <c r="E116" s="41"/>
      <c r="F116" s="41"/>
      <c r="G116" s="120" t="s">
        <v>73</v>
      </c>
      <c r="H116" s="120"/>
      <c r="I116" s="41" t="s">
        <v>61</v>
      </c>
      <c r="J116" s="41"/>
    </row>
    <row r="117" spans="1:10" x14ac:dyDescent="0.2">
      <c r="A117" s="5" t="s">
        <v>37</v>
      </c>
      <c r="B117" s="112" t="s">
        <v>107</v>
      </c>
      <c r="C117" s="112"/>
      <c r="D117" s="112"/>
      <c r="E117" s="112"/>
      <c r="F117" s="112"/>
      <c r="G117" s="81">
        <v>4.1999999999999997E-3</v>
      </c>
      <c r="H117" s="81"/>
      <c r="I117" s="61">
        <f>G114*G117</f>
        <v>12.280791600000001</v>
      </c>
      <c r="J117" s="61"/>
    </row>
    <row r="118" spans="1:10" x14ac:dyDescent="0.2">
      <c r="A118" s="5" t="s">
        <v>39</v>
      </c>
      <c r="B118" s="112" t="s">
        <v>108</v>
      </c>
      <c r="C118" s="112"/>
      <c r="D118" s="112"/>
      <c r="E118" s="112"/>
      <c r="F118" s="112"/>
      <c r="G118" s="81">
        <v>2.9999999999999997E-4</v>
      </c>
      <c r="H118" s="81"/>
      <c r="I118" s="118">
        <f>G114*G118</f>
        <v>0.87719940000000007</v>
      </c>
      <c r="J118" s="118"/>
    </row>
    <row r="119" spans="1:10" x14ac:dyDescent="0.2">
      <c r="A119" s="5" t="s">
        <v>41</v>
      </c>
      <c r="B119" s="112" t="s">
        <v>109</v>
      </c>
      <c r="C119" s="112"/>
      <c r="D119" s="112"/>
      <c r="E119" s="112"/>
      <c r="F119" s="112"/>
      <c r="G119" s="81">
        <v>3.44E-2</v>
      </c>
      <c r="H119" s="81"/>
      <c r="I119" s="113">
        <f>G114*G119</f>
        <v>100.58553120000002</v>
      </c>
      <c r="J119" s="114"/>
    </row>
    <row r="120" spans="1:10" x14ac:dyDescent="0.2">
      <c r="A120" s="5" t="s">
        <v>43</v>
      </c>
      <c r="B120" s="112" t="s">
        <v>110</v>
      </c>
      <c r="C120" s="112"/>
      <c r="D120" s="112"/>
      <c r="E120" s="112"/>
      <c r="F120" s="112"/>
      <c r="G120" s="81">
        <v>1.9400000000000001E-2</v>
      </c>
      <c r="H120" s="81"/>
      <c r="I120" s="113">
        <f>G114*G120</f>
        <v>56.725561200000008</v>
      </c>
      <c r="J120" s="114"/>
    </row>
    <row r="121" spans="1:10" x14ac:dyDescent="0.2">
      <c r="A121" s="5" t="s">
        <v>84</v>
      </c>
      <c r="B121" s="112" t="s">
        <v>111</v>
      </c>
      <c r="C121" s="112"/>
      <c r="D121" s="112"/>
      <c r="E121" s="112"/>
      <c r="F121" s="112"/>
      <c r="G121" s="81">
        <f>G120*G69</f>
        <v>7.1392000000000009E-3</v>
      </c>
      <c r="H121" s="81"/>
      <c r="I121" s="113">
        <f>G114*G121</f>
        <v>20.875006521600007</v>
      </c>
      <c r="J121" s="114"/>
    </row>
    <row r="122" spans="1:10" x14ac:dyDescent="0.2">
      <c r="A122" s="5" t="s">
        <v>86</v>
      </c>
      <c r="B122" s="112" t="s">
        <v>112</v>
      </c>
      <c r="C122" s="112"/>
      <c r="D122" s="112"/>
      <c r="E122" s="112"/>
      <c r="F122" s="112"/>
      <c r="G122" s="115">
        <v>6.2E-4</v>
      </c>
      <c r="H122" s="115"/>
      <c r="I122" s="116">
        <f>G114*G122</f>
        <v>1.8128787600000003</v>
      </c>
      <c r="J122" s="117"/>
    </row>
    <row r="123" spans="1:10" x14ac:dyDescent="0.2">
      <c r="A123" s="41" t="s">
        <v>65</v>
      </c>
      <c r="B123" s="41"/>
      <c r="C123" s="41"/>
      <c r="D123" s="41"/>
      <c r="E123" s="41"/>
      <c r="F123" s="41"/>
      <c r="G123" s="107">
        <f>SUM(G117:H122)</f>
        <v>6.6059199999999998E-2</v>
      </c>
      <c r="H123" s="107"/>
      <c r="I123" s="76">
        <f>SUM(I117:J122)</f>
        <v>193.15696868160001</v>
      </c>
      <c r="J123" s="76"/>
    </row>
    <row r="124" spans="1:10" ht="26.1" customHeight="1" x14ac:dyDescent="0.2">
      <c r="A124" s="108" t="s">
        <v>176</v>
      </c>
      <c r="B124" s="108"/>
      <c r="C124" s="108"/>
      <c r="D124" s="108"/>
      <c r="E124" s="108"/>
      <c r="F124" s="108"/>
      <c r="G124" s="108"/>
      <c r="H124" s="108"/>
      <c r="I124" s="108"/>
      <c r="J124" s="108"/>
    </row>
    <row r="125" spans="1:10" ht="26.1" customHeight="1" x14ac:dyDescent="0.2">
      <c r="A125" s="108" t="s">
        <v>177</v>
      </c>
      <c r="B125" s="108"/>
      <c r="C125" s="108"/>
      <c r="D125" s="108"/>
      <c r="E125" s="108"/>
      <c r="F125" s="108"/>
      <c r="G125" s="108"/>
      <c r="H125" s="108"/>
      <c r="I125" s="108"/>
      <c r="J125" s="108"/>
    </row>
    <row r="126" spans="1:10" ht="39.6" customHeight="1" x14ac:dyDescent="0.2">
      <c r="A126" s="108" t="s">
        <v>195</v>
      </c>
      <c r="B126" s="108"/>
      <c r="C126" s="108"/>
      <c r="D126" s="108"/>
      <c r="E126" s="108"/>
      <c r="F126" s="108"/>
      <c r="G126" s="108"/>
      <c r="H126" s="108"/>
      <c r="I126" s="108"/>
      <c r="J126" s="108"/>
    </row>
    <row r="127" spans="1:10" ht="26.45" customHeight="1" x14ac:dyDescent="0.2">
      <c r="A127" s="110" t="s">
        <v>178</v>
      </c>
      <c r="B127" s="111"/>
      <c r="C127" s="111"/>
      <c r="D127" s="111"/>
      <c r="E127" s="111"/>
      <c r="F127" s="111"/>
      <c r="G127" s="111"/>
      <c r="H127" s="111"/>
      <c r="I127" s="111"/>
      <c r="J127" s="111"/>
    </row>
    <row r="128" spans="1:10" x14ac:dyDescent="0.2">
      <c r="A128" s="108" t="s">
        <v>179</v>
      </c>
      <c r="B128" s="108"/>
      <c r="C128" s="108"/>
      <c r="D128" s="108"/>
      <c r="E128" s="108"/>
      <c r="F128" s="108"/>
      <c r="G128" s="108"/>
      <c r="H128" s="108"/>
      <c r="I128" s="108"/>
      <c r="J128" s="108"/>
    </row>
    <row r="129" spans="1:10" ht="26.1" customHeight="1" x14ac:dyDescent="0.2">
      <c r="A129" s="110" t="s">
        <v>180</v>
      </c>
      <c r="B129" s="110"/>
      <c r="C129" s="110"/>
      <c r="D129" s="110"/>
      <c r="E129" s="110"/>
      <c r="F129" s="110"/>
      <c r="G129" s="110"/>
      <c r="H129" s="110"/>
      <c r="I129" s="110"/>
      <c r="J129" s="110"/>
    </row>
    <row r="130" spans="1:10" x14ac:dyDescent="0.2">
      <c r="A130" s="109"/>
      <c r="B130" s="109"/>
      <c r="C130" s="109"/>
      <c r="D130" s="109"/>
      <c r="E130" s="109"/>
      <c r="F130" s="109"/>
      <c r="G130" s="109"/>
      <c r="H130" s="109"/>
      <c r="I130" s="109"/>
      <c r="J130" s="109"/>
    </row>
    <row r="131" spans="1:10" x14ac:dyDescent="0.2">
      <c r="A131" s="58" t="s">
        <v>113</v>
      </c>
      <c r="B131" s="58"/>
      <c r="C131" s="58"/>
      <c r="D131" s="58"/>
      <c r="E131" s="58"/>
      <c r="F131" s="58"/>
      <c r="G131" s="58"/>
      <c r="H131" s="58"/>
      <c r="I131" s="58"/>
      <c r="J131" s="58"/>
    </row>
    <row r="132" spans="1:10" ht="26.1" customHeight="1" x14ac:dyDescent="0.2">
      <c r="A132" s="106" t="s">
        <v>183</v>
      </c>
      <c r="B132" s="106"/>
      <c r="C132" s="106"/>
      <c r="D132" s="106"/>
      <c r="E132" s="106"/>
      <c r="F132" s="106"/>
      <c r="G132" s="106"/>
      <c r="H132" s="106"/>
      <c r="I132" s="106"/>
      <c r="J132" s="106"/>
    </row>
    <row r="133" spans="1:10" x14ac:dyDescent="0.2">
      <c r="A133" s="65" t="s">
        <v>184</v>
      </c>
      <c r="B133" s="65"/>
      <c r="C133" s="65"/>
      <c r="D133" s="65"/>
      <c r="E133" s="65"/>
      <c r="F133" s="65"/>
      <c r="G133" s="65"/>
      <c r="H133" s="65"/>
      <c r="I133" s="65"/>
      <c r="J133" s="65"/>
    </row>
    <row r="134" spans="1:10" x14ac:dyDescent="0.2">
      <c r="A134" s="7"/>
      <c r="B134" s="64"/>
      <c r="C134" s="64"/>
      <c r="D134" s="64"/>
      <c r="E134" s="64"/>
      <c r="F134" s="64"/>
      <c r="G134" s="64"/>
      <c r="H134" s="64"/>
      <c r="I134" s="64"/>
      <c r="J134" s="64"/>
    </row>
    <row r="135" spans="1:10" x14ac:dyDescent="0.2">
      <c r="A135" s="79" t="s">
        <v>114</v>
      </c>
      <c r="B135" s="79"/>
      <c r="C135" s="79"/>
      <c r="D135" s="79"/>
      <c r="E135" s="79"/>
      <c r="F135" s="79"/>
      <c r="G135" s="79"/>
      <c r="H135" s="79"/>
      <c r="I135" s="79"/>
      <c r="J135" s="79"/>
    </row>
    <row r="136" spans="1:10" x14ac:dyDescent="0.2">
      <c r="A136" s="102" t="s">
        <v>200</v>
      </c>
      <c r="B136" s="102"/>
      <c r="C136" s="102"/>
      <c r="D136" s="102"/>
      <c r="E136" s="102"/>
      <c r="F136" s="102"/>
      <c r="G136" s="103">
        <f>G38</f>
        <v>2923.9980000000005</v>
      </c>
      <c r="H136" s="104"/>
      <c r="I136" s="104"/>
      <c r="J136" s="104"/>
    </row>
    <row r="137" spans="1:10" x14ac:dyDescent="0.2">
      <c r="A137" s="14"/>
      <c r="B137" s="14"/>
      <c r="C137" s="14"/>
      <c r="D137" s="14"/>
      <c r="E137" s="14"/>
      <c r="F137" s="14"/>
      <c r="G137" s="9"/>
      <c r="H137" s="9"/>
      <c r="I137" s="9"/>
      <c r="J137" s="9"/>
    </row>
    <row r="138" spans="1:10" x14ac:dyDescent="0.2">
      <c r="A138" s="13" t="s">
        <v>115</v>
      </c>
      <c r="B138" s="105" t="s">
        <v>116</v>
      </c>
      <c r="C138" s="105"/>
      <c r="D138" s="105"/>
      <c r="E138" s="105"/>
      <c r="F138" s="105"/>
      <c r="G138" s="41" t="s">
        <v>117</v>
      </c>
      <c r="H138" s="41"/>
      <c r="I138" s="41" t="s">
        <v>61</v>
      </c>
      <c r="J138" s="41"/>
    </row>
    <row r="139" spans="1:10" x14ac:dyDescent="0.2">
      <c r="A139" s="5" t="s">
        <v>37</v>
      </c>
      <c r="B139" s="55" t="s">
        <v>202</v>
      </c>
      <c r="C139" s="55"/>
      <c r="D139" s="55"/>
      <c r="E139" s="55"/>
      <c r="F139" s="55"/>
      <c r="G139" s="81">
        <v>8.3299999999999999E-2</v>
      </c>
      <c r="H139" s="81"/>
      <c r="I139" s="56">
        <f>G139*G136</f>
        <v>243.56903340000005</v>
      </c>
      <c r="J139" s="56"/>
    </row>
    <row r="140" spans="1:10" x14ac:dyDescent="0.2">
      <c r="A140" s="5" t="s">
        <v>39</v>
      </c>
      <c r="B140" s="55" t="s">
        <v>203</v>
      </c>
      <c r="C140" s="55"/>
      <c r="D140" s="55"/>
      <c r="E140" s="55"/>
      <c r="F140" s="55"/>
      <c r="G140" s="81">
        <v>2.8E-3</v>
      </c>
      <c r="H140" s="81"/>
      <c r="I140" s="56">
        <f>G136*G140</f>
        <v>8.187194400000001</v>
      </c>
      <c r="J140" s="56"/>
    </row>
    <row r="141" spans="1:10" x14ac:dyDescent="0.2">
      <c r="A141" s="5" t="s">
        <v>41</v>
      </c>
      <c r="B141" s="55" t="s">
        <v>204</v>
      </c>
      <c r="C141" s="55"/>
      <c r="D141" s="55"/>
      <c r="E141" s="55"/>
      <c r="F141" s="55"/>
      <c r="G141" s="81">
        <v>2.0000000000000001E-4</v>
      </c>
      <c r="H141" s="81"/>
      <c r="I141" s="56">
        <f>G136*G141</f>
        <v>0.58479960000000009</v>
      </c>
      <c r="J141" s="56"/>
    </row>
    <row r="142" spans="1:10" x14ac:dyDescent="0.2">
      <c r="A142" s="5" t="s">
        <v>43</v>
      </c>
      <c r="B142" s="55" t="s">
        <v>205</v>
      </c>
      <c r="C142" s="55"/>
      <c r="D142" s="55"/>
      <c r="E142" s="55"/>
      <c r="F142" s="55"/>
      <c r="G142" s="81">
        <v>6.9999999999999999E-4</v>
      </c>
      <c r="H142" s="81"/>
      <c r="I142" s="56">
        <f>G136*G142</f>
        <v>2.0467986000000002</v>
      </c>
      <c r="J142" s="56"/>
    </row>
    <row r="143" spans="1:10" x14ac:dyDescent="0.2">
      <c r="A143" s="5" t="s">
        <v>84</v>
      </c>
      <c r="B143" s="55" t="s">
        <v>206</v>
      </c>
      <c r="C143" s="55"/>
      <c r="D143" s="55"/>
      <c r="E143" s="55"/>
      <c r="F143" s="55"/>
      <c r="G143" s="81">
        <v>2.8999999999999998E-3</v>
      </c>
      <c r="H143" s="81"/>
      <c r="I143" s="56">
        <f>G136*G143</f>
        <v>8.4795942000000011</v>
      </c>
      <c r="J143" s="56"/>
    </row>
    <row r="144" spans="1:10" x14ac:dyDescent="0.2">
      <c r="A144" s="5" t="s">
        <v>86</v>
      </c>
      <c r="B144" s="55" t="s">
        <v>207</v>
      </c>
      <c r="C144" s="55"/>
      <c r="D144" s="55"/>
      <c r="E144" s="55"/>
      <c r="F144" s="55"/>
      <c r="G144" s="81">
        <v>1.3899999999999999E-2</v>
      </c>
      <c r="H144" s="81"/>
      <c r="I144" s="56">
        <f>G136*G144</f>
        <v>40.643572200000001</v>
      </c>
      <c r="J144" s="56"/>
    </row>
    <row r="145" spans="1:12" ht="13.5" x14ac:dyDescent="0.2">
      <c r="A145" s="82" t="s">
        <v>208</v>
      </c>
      <c r="B145" s="82"/>
      <c r="C145" s="82"/>
      <c r="D145" s="82"/>
      <c r="E145" s="82"/>
      <c r="F145" s="82"/>
      <c r="G145" s="83">
        <f>SUM(G139:H144)</f>
        <v>0.1038</v>
      </c>
      <c r="H145" s="83"/>
      <c r="I145" s="84">
        <f>SUM(I139:J144)</f>
        <v>303.51099240000002</v>
      </c>
      <c r="J145" s="84"/>
    </row>
    <row r="146" spans="1:12" x14ac:dyDescent="0.2">
      <c r="A146" s="17" t="s">
        <v>88</v>
      </c>
      <c r="B146" s="91" t="s">
        <v>209</v>
      </c>
      <c r="C146" s="91"/>
      <c r="D146" s="91"/>
      <c r="E146" s="91"/>
      <c r="F146" s="88"/>
      <c r="G146" s="87">
        <v>1.9599999999999999E-2</v>
      </c>
      <c r="H146" s="88"/>
      <c r="I146" s="89">
        <f>G136*G146</f>
        <v>57.310360800000005</v>
      </c>
      <c r="J146" s="90"/>
    </row>
    <row r="147" spans="1:12" ht="13.5" x14ac:dyDescent="0.25">
      <c r="A147" s="92" t="s">
        <v>211</v>
      </c>
      <c r="B147" s="93"/>
      <c r="C147" s="93"/>
      <c r="D147" s="93"/>
      <c r="E147" s="93"/>
      <c r="F147" s="94"/>
      <c r="G147" s="95">
        <f>SUM(G145:H146)</f>
        <v>0.12340000000000001</v>
      </c>
      <c r="H147" s="96"/>
      <c r="I147" s="97">
        <f>SUM(I145:J146)</f>
        <v>360.82135320000003</v>
      </c>
      <c r="J147" s="98"/>
    </row>
    <row r="148" spans="1:12" x14ac:dyDescent="0.2">
      <c r="A148" s="17" t="s">
        <v>90</v>
      </c>
      <c r="B148" s="99" t="s">
        <v>212</v>
      </c>
      <c r="C148" s="99"/>
      <c r="D148" s="99"/>
      <c r="E148" s="99"/>
      <c r="F148" s="100"/>
      <c r="G148" s="87">
        <f>G147*G69</f>
        <v>4.5411200000000013E-2</v>
      </c>
      <c r="H148" s="101"/>
      <c r="I148" s="89">
        <f>G136*G148</f>
        <v>132.78225797760007</v>
      </c>
      <c r="J148" s="90"/>
    </row>
    <row r="149" spans="1:12" x14ac:dyDescent="0.2">
      <c r="A149" s="153" t="s">
        <v>65</v>
      </c>
      <c r="B149" s="91"/>
      <c r="C149" s="91"/>
      <c r="D149" s="91"/>
      <c r="E149" s="91"/>
      <c r="F149" s="88"/>
      <c r="G149" s="154">
        <f>SUM(G147:H148)</f>
        <v>0.16881120000000002</v>
      </c>
      <c r="H149" s="155"/>
      <c r="I149" s="156">
        <f>G136*G149</f>
        <v>493.60361117760016</v>
      </c>
      <c r="J149" s="157"/>
    </row>
    <row r="150" spans="1:12" ht="26.45" customHeight="1" x14ac:dyDescent="0.2">
      <c r="A150" s="158" t="s">
        <v>185</v>
      </c>
      <c r="B150" s="158"/>
      <c r="C150" s="158"/>
      <c r="D150" s="158"/>
      <c r="E150" s="158"/>
      <c r="F150" s="158"/>
      <c r="G150" s="158"/>
      <c r="H150" s="158"/>
      <c r="I150" s="158"/>
      <c r="J150" s="158"/>
    </row>
    <row r="151" spans="1:12" x14ac:dyDescent="0.2">
      <c r="A151" s="108" t="s">
        <v>187</v>
      </c>
      <c r="B151" s="108"/>
      <c r="C151" s="108"/>
      <c r="D151" s="108"/>
      <c r="E151" s="108"/>
      <c r="F151" s="108"/>
      <c r="G151" s="108"/>
      <c r="H151" s="108"/>
      <c r="I151" s="108"/>
      <c r="J151" s="108"/>
      <c r="L151" s="18"/>
    </row>
    <row r="152" spans="1:12" x14ac:dyDescent="0.2">
      <c r="A152" s="108" t="s">
        <v>188</v>
      </c>
      <c r="B152" s="108"/>
      <c r="C152" s="108"/>
      <c r="D152" s="108"/>
      <c r="E152" s="108"/>
      <c r="F152" s="108"/>
      <c r="G152" s="108"/>
      <c r="H152" s="108"/>
      <c r="I152" s="108"/>
      <c r="J152" s="108"/>
    </row>
    <row r="153" spans="1:12" ht="26.45" customHeight="1" x14ac:dyDescent="0.2">
      <c r="A153" s="108" t="s">
        <v>189</v>
      </c>
      <c r="B153" s="108"/>
      <c r="C153" s="108"/>
      <c r="D153" s="108"/>
      <c r="E153" s="108"/>
      <c r="F153" s="108"/>
      <c r="G153" s="108"/>
      <c r="H153" s="108"/>
      <c r="I153" s="108"/>
      <c r="J153" s="108"/>
    </row>
    <row r="154" spans="1:12" ht="39.6" customHeight="1" x14ac:dyDescent="0.2">
      <c r="A154" s="108" t="s">
        <v>269</v>
      </c>
      <c r="B154" s="108"/>
      <c r="C154" s="108"/>
      <c r="D154" s="108"/>
      <c r="E154" s="108"/>
      <c r="F154" s="108"/>
      <c r="G154" s="108"/>
      <c r="H154" s="108"/>
      <c r="I154" s="108"/>
      <c r="J154" s="108"/>
    </row>
    <row r="155" spans="1:12" ht="26.1" customHeight="1" x14ac:dyDescent="0.2">
      <c r="A155" s="108" t="s">
        <v>190</v>
      </c>
      <c r="B155" s="108"/>
      <c r="C155" s="108"/>
      <c r="D155" s="108"/>
      <c r="E155" s="108"/>
      <c r="F155" s="108"/>
      <c r="G155" s="108"/>
      <c r="H155" s="108"/>
      <c r="I155" s="108"/>
      <c r="J155" s="108"/>
    </row>
    <row r="156" spans="1:12" x14ac:dyDescent="0.2">
      <c r="A156" s="85" t="s">
        <v>201</v>
      </c>
      <c r="B156" s="86"/>
      <c r="C156" s="86"/>
      <c r="D156" s="86"/>
      <c r="E156" s="86"/>
      <c r="F156" s="86"/>
      <c r="G156" s="86"/>
      <c r="H156" s="86"/>
      <c r="I156" s="86"/>
      <c r="J156" s="86"/>
    </row>
    <row r="157" spans="1:12" ht="39.6" customHeight="1" x14ac:dyDescent="0.2">
      <c r="A157" s="65" t="s">
        <v>210</v>
      </c>
      <c r="B157" s="65"/>
      <c r="C157" s="65"/>
      <c r="D157" s="65"/>
      <c r="E157" s="65"/>
      <c r="F157" s="65"/>
      <c r="G157" s="65"/>
      <c r="H157" s="65"/>
      <c r="I157" s="65"/>
      <c r="J157" s="65"/>
    </row>
    <row r="158" spans="1:12" ht="26.1" customHeight="1" x14ac:dyDescent="0.2">
      <c r="A158" s="65" t="s">
        <v>213</v>
      </c>
      <c r="B158" s="65"/>
      <c r="C158" s="65"/>
      <c r="D158" s="65"/>
      <c r="E158" s="65"/>
      <c r="F158" s="65"/>
      <c r="G158" s="65"/>
      <c r="H158" s="65"/>
      <c r="I158" s="65"/>
      <c r="J158" s="65"/>
    </row>
    <row r="159" spans="1:12" x14ac:dyDescent="0.2">
      <c r="A159" s="85" t="s">
        <v>214</v>
      </c>
      <c r="B159" s="86"/>
      <c r="C159" s="86"/>
      <c r="D159" s="86"/>
      <c r="E159" s="86"/>
      <c r="F159" s="86"/>
      <c r="G159" s="86"/>
      <c r="H159" s="86"/>
      <c r="I159" s="86"/>
      <c r="J159" s="86"/>
    </row>
    <row r="160" spans="1:12" x14ac:dyDescent="0.2">
      <c r="A160" s="7"/>
      <c r="B160" s="59"/>
      <c r="C160" s="59"/>
      <c r="D160" s="59"/>
      <c r="E160" s="59"/>
      <c r="F160" s="59"/>
      <c r="G160" s="59"/>
      <c r="H160" s="59"/>
      <c r="I160" s="59"/>
      <c r="J160" s="59"/>
    </row>
    <row r="161" spans="1:10" x14ac:dyDescent="0.2">
      <c r="A161" s="79" t="s">
        <v>118</v>
      </c>
      <c r="B161" s="79"/>
      <c r="C161" s="79"/>
      <c r="D161" s="79"/>
      <c r="E161" s="79"/>
      <c r="F161" s="79"/>
      <c r="G161" s="79"/>
      <c r="H161" s="79"/>
      <c r="I161" s="79"/>
      <c r="J161" s="79"/>
    </row>
    <row r="162" spans="1:10" x14ac:dyDescent="0.2">
      <c r="A162" s="72"/>
      <c r="B162" s="72"/>
      <c r="C162" s="72"/>
      <c r="D162" s="72"/>
      <c r="E162" s="72"/>
      <c r="F162" s="72"/>
      <c r="G162" s="80"/>
      <c r="H162" s="80"/>
      <c r="I162" s="80"/>
      <c r="J162" s="80"/>
    </row>
    <row r="163" spans="1:10" x14ac:dyDescent="0.2">
      <c r="A163" s="4" t="s">
        <v>119</v>
      </c>
      <c r="B163" s="41" t="s">
        <v>120</v>
      </c>
      <c r="C163" s="41"/>
      <c r="D163" s="41"/>
      <c r="E163" s="41"/>
      <c r="F163" s="41"/>
      <c r="G163" s="41" t="s">
        <v>61</v>
      </c>
      <c r="H163" s="41"/>
      <c r="I163" s="41"/>
      <c r="J163" s="41"/>
    </row>
    <row r="164" spans="1:10" x14ac:dyDescent="0.2">
      <c r="A164" s="5" t="s">
        <v>37</v>
      </c>
      <c r="B164" s="55" t="s">
        <v>121</v>
      </c>
      <c r="C164" s="55"/>
      <c r="D164" s="55"/>
      <c r="E164" s="55"/>
      <c r="F164" s="55"/>
      <c r="G164" s="61">
        <v>0</v>
      </c>
      <c r="H164" s="61"/>
      <c r="I164" s="61"/>
      <c r="J164" s="61"/>
    </row>
    <row r="165" spans="1:10" x14ac:dyDescent="0.2">
      <c r="A165" s="41" t="s">
        <v>65</v>
      </c>
      <c r="B165" s="41"/>
      <c r="C165" s="41"/>
      <c r="D165" s="41"/>
      <c r="E165" s="41"/>
      <c r="F165" s="41"/>
      <c r="G165" s="76">
        <f>SUM(G164)</f>
        <v>0</v>
      </c>
      <c r="H165" s="76"/>
      <c r="I165" s="76"/>
      <c r="J165" s="76"/>
    </row>
    <row r="166" spans="1:10" x14ac:dyDescent="0.2">
      <c r="A166" s="7" t="s">
        <v>186</v>
      </c>
      <c r="B166" s="6"/>
      <c r="C166" s="6"/>
      <c r="D166" s="6"/>
      <c r="E166" s="6"/>
      <c r="F166" s="6"/>
      <c r="G166" s="6"/>
      <c r="H166" s="6"/>
      <c r="I166" s="6"/>
      <c r="J166" s="6"/>
    </row>
    <row r="167" spans="1:10" x14ac:dyDescent="0.2">
      <c r="A167" s="7"/>
      <c r="B167" s="64"/>
      <c r="C167" s="64"/>
      <c r="D167" s="64"/>
      <c r="E167" s="64"/>
      <c r="F167" s="64"/>
      <c r="G167" s="64"/>
      <c r="H167" s="64"/>
      <c r="I167" s="64"/>
      <c r="J167" s="64"/>
    </row>
    <row r="168" spans="1:10" x14ac:dyDescent="0.2">
      <c r="A168" s="79" t="s">
        <v>122</v>
      </c>
      <c r="B168" s="79"/>
      <c r="C168" s="79"/>
      <c r="D168" s="79"/>
      <c r="E168" s="79"/>
      <c r="F168" s="79"/>
      <c r="G168" s="79"/>
      <c r="H168" s="79"/>
      <c r="I168" s="79"/>
      <c r="J168" s="79"/>
    </row>
    <row r="169" spans="1:10" x14ac:dyDescent="0.2">
      <c r="A169" s="7"/>
      <c r="B169" s="59"/>
      <c r="C169" s="59"/>
      <c r="D169" s="59"/>
      <c r="E169" s="59"/>
      <c r="F169" s="59"/>
      <c r="G169" s="77"/>
      <c r="H169" s="77"/>
      <c r="I169" s="77"/>
      <c r="J169" s="77"/>
    </row>
    <row r="170" spans="1:10" x14ac:dyDescent="0.2">
      <c r="A170" s="4">
        <v>4</v>
      </c>
      <c r="B170" s="41" t="s">
        <v>123</v>
      </c>
      <c r="C170" s="41"/>
      <c r="D170" s="41"/>
      <c r="E170" s="41"/>
      <c r="F170" s="41"/>
      <c r="G170" s="41" t="s">
        <v>61</v>
      </c>
      <c r="H170" s="41"/>
      <c r="I170" s="41"/>
      <c r="J170" s="41"/>
    </row>
    <row r="171" spans="1:10" x14ac:dyDescent="0.2">
      <c r="A171" s="5" t="s">
        <v>115</v>
      </c>
      <c r="B171" s="55" t="s">
        <v>124</v>
      </c>
      <c r="C171" s="55"/>
      <c r="D171" s="55"/>
      <c r="E171" s="55"/>
      <c r="F171" s="55"/>
      <c r="G171" s="56">
        <f>I149</f>
        <v>493.60361117760016</v>
      </c>
      <c r="H171" s="56"/>
      <c r="I171" s="56"/>
      <c r="J171" s="56"/>
    </row>
    <row r="172" spans="1:10" x14ac:dyDescent="0.2">
      <c r="A172" s="5" t="s">
        <v>119</v>
      </c>
      <c r="B172" s="78" t="s">
        <v>125</v>
      </c>
      <c r="C172" s="78"/>
      <c r="D172" s="78"/>
      <c r="E172" s="78"/>
      <c r="F172" s="78"/>
      <c r="G172" s="56">
        <f>G165</f>
        <v>0</v>
      </c>
      <c r="H172" s="56"/>
      <c r="I172" s="56"/>
      <c r="J172" s="56"/>
    </row>
    <row r="173" spans="1:10" x14ac:dyDescent="0.2">
      <c r="A173" s="41" t="s">
        <v>65</v>
      </c>
      <c r="B173" s="41"/>
      <c r="C173" s="41"/>
      <c r="D173" s="41"/>
      <c r="E173" s="41"/>
      <c r="F173" s="41"/>
      <c r="G173" s="40">
        <f>SUM(G171:J172)</f>
        <v>493.60361117760016</v>
      </c>
      <c r="H173" s="40"/>
      <c r="I173" s="40"/>
      <c r="J173" s="40"/>
    </row>
    <row r="174" spans="1:10" x14ac:dyDescent="0.2">
      <c r="A174" s="7"/>
      <c r="B174" s="59"/>
      <c r="C174" s="59"/>
      <c r="D174" s="59"/>
      <c r="E174" s="59"/>
      <c r="F174" s="59"/>
      <c r="G174" s="59"/>
      <c r="H174" s="59"/>
      <c r="I174" s="59"/>
      <c r="J174" s="59"/>
    </row>
    <row r="175" spans="1:10" x14ac:dyDescent="0.2">
      <c r="A175" s="7"/>
      <c r="B175" s="64"/>
      <c r="C175" s="64"/>
      <c r="D175" s="64"/>
      <c r="E175" s="64"/>
      <c r="F175" s="64"/>
      <c r="G175" s="64"/>
      <c r="H175" s="64"/>
      <c r="I175" s="64"/>
      <c r="J175" s="64"/>
    </row>
    <row r="176" spans="1:10" x14ac:dyDescent="0.2">
      <c r="A176" s="58" t="s">
        <v>126</v>
      </c>
      <c r="B176" s="58"/>
      <c r="C176" s="58"/>
      <c r="D176" s="58"/>
      <c r="E176" s="58"/>
      <c r="F176" s="58"/>
      <c r="G176" s="58"/>
      <c r="H176" s="58"/>
      <c r="I176" s="58"/>
      <c r="J176" s="58"/>
    </row>
    <row r="177" spans="1:10" x14ac:dyDescent="0.2">
      <c r="A177" s="7"/>
      <c r="B177" s="59"/>
      <c r="C177" s="59"/>
      <c r="D177" s="59"/>
      <c r="E177" s="59"/>
      <c r="F177" s="59"/>
      <c r="G177" s="59"/>
      <c r="H177" s="59"/>
      <c r="I177" s="59"/>
      <c r="J177" s="59"/>
    </row>
    <row r="178" spans="1:10" x14ac:dyDescent="0.2">
      <c r="A178" s="4">
        <v>5</v>
      </c>
      <c r="B178" s="71" t="s">
        <v>127</v>
      </c>
      <c r="C178" s="71"/>
      <c r="D178" s="71"/>
      <c r="E178" s="71"/>
      <c r="F178" s="71"/>
      <c r="G178" s="41" t="s">
        <v>61</v>
      </c>
      <c r="H178" s="41"/>
      <c r="I178" s="41"/>
      <c r="J178" s="41"/>
    </row>
    <row r="179" spans="1:10" x14ac:dyDescent="0.2">
      <c r="A179" s="5" t="s">
        <v>37</v>
      </c>
      <c r="B179" s="55" t="s">
        <v>223</v>
      </c>
      <c r="C179" s="55"/>
      <c r="D179" s="55"/>
      <c r="E179" s="55"/>
      <c r="F179" s="55"/>
      <c r="G179" s="56">
        <f>'Uniforme e EPI'!F17</f>
        <v>141.86083333333332</v>
      </c>
      <c r="H179" s="56"/>
      <c r="I179" s="56"/>
      <c r="J179" s="56"/>
    </row>
    <row r="180" spans="1:10" x14ac:dyDescent="0.2">
      <c r="A180" s="5" t="s">
        <v>39</v>
      </c>
      <c r="B180" s="55" t="s">
        <v>252</v>
      </c>
      <c r="C180" s="55"/>
      <c r="D180" s="55"/>
      <c r="E180" s="55"/>
      <c r="F180" s="55"/>
      <c r="G180" s="56">
        <f>'Material de Limpeza'!F24</f>
        <v>144.38333333333335</v>
      </c>
      <c r="H180" s="56"/>
      <c r="I180" s="56"/>
      <c r="J180" s="56"/>
    </row>
    <row r="181" spans="1:10" x14ac:dyDescent="0.2">
      <c r="A181" s="5" t="s">
        <v>41</v>
      </c>
      <c r="B181" s="55" t="s">
        <v>224</v>
      </c>
      <c r="C181" s="55"/>
      <c r="D181" s="55"/>
      <c r="E181" s="55"/>
      <c r="F181" s="55"/>
      <c r="G181" s="56">
        <f>Equipamentos!G10</f>
        <v>31.363083333333336</v>
      </c>
      <c r="H181" s="56"/>
      <c r="I181" s="56"/>
      <c r="J181" s="56"/>
    </row>
    <row r="182" spans="1:10" x14ac:dyDescent="0.2">
      <c r="A182" s="41" t="s">
        <v>92</v>
      </c>
      <c r="B182" s="41"/>
      <c r="C182" s="41"/>
      <c r="D182" s="41"/>
      <c r="E182" s="41"/>
      <c r="F182" s="41"/>
      <c r="G182" s="40">
        <f>SUM(G179:J181)</f>
        <v>317.60725000000002</v>
      </c>
      <c r="H182" s="40"/>
      <c r="I182" s="40"/>
      <c r="J182" s="40"/>
    </row>
    <row r="183" spans="1:10" x14ac:dyDescent="0.2">
      <c r="A183" s="59" t="s">
        <v>128</v>
      </c>
      <c r="B183" s="59"/>
      <c r="C183" s="59"/>
      <c r="D183" s="59"/>
      <c r="E183" s="59"/>
      <c r="F183" s="59"/>
      <c r="G183" s="59"/>
      <c r="H183" s="59"/>
      <c r="I183" s="59"/>
      <c r="J183" s="59"/>
    </row>
    <row r="184" spans="1:10" x14ac:dyDescent="0.2">
      <c r="A184" s="7"/>
      <c r="B184" s="64"/>
      <c r="C184" s="64"/>
      <c r="D184" s="64"/>
      <c r="E184" s="64"/>
      <c r="F184" s="64"/>
      <c r="G184" s="64"/>
      <c r="H184" s="64"/>
      <c r="I184" s="64"/>
      <c r="J184" s="64"/>
    </row>
    <row r="185" spans="1:10" x14ac:dyDescent="0.2">
      <c r="A185" s="58" t="s">
        <v>129</v>
      </c>
      <c r="B185" s="58"/>
      <c r="C185" s="58"/>
      <c r="D185" s="58"/>
      <c r="E185" s="58"/>
      <c r="F185" s="58"/>
      <c r="G185" s="58"/>
      <c r="H185" s="58"/>
      <c r="I185" s="58"/>
      <c r="J185" s="58"/>
    </row>
    <row r="186" spans="1:10" x14ac:dyDescent="0.2">
      <c r="A186" s="72" t="s">
        <v>234</v>
      </c>
      <c r="B186" s="72"/>
      <c r="C186" s="72"/>
      <c r="D186" s="72"/>
      <c r="E186" s="72"/>
      <c r="F186" s="72"/>
      <c r="G186" s="73">
        <f>G38+G110+I123+G173+G182</f>
        <v>6141.3606450896013</v>
      </c>
      <c r="H186" s="74"/>
      <c r="I186" s="74"/>
      <c r="J186" s="74"/>
    </row>
    <row r="187" spans="1:10" x14ac:dyDescent="0.2">
      <c r="A187" s="72" t="s">
        <v>233</v>
      </c>
      <c r="B187" s="72"/>
      <c r="C187" s="72"/>
      <c r="D187" s="72"/>
      <c r="E187" s="72"/>
      <c r="F187" s="72"/>
      <c r="G187" s="73">
        <f>G186+I190</f>
        <v>6503.7009231498878</v>
      </c>
      <c r="H187" s="74"/>
      <c r="I187" s="74"/>
      <c r="J187" s="74"/>
    </row>
    <row r="188" spans="1:10" x14ac:dyDescent="0.2">
      <c r="A188" s="72" t="s">
        <v>256</v>
      </c>
      <c r="B188" s="72"/>
      <c r="C188" s="72"/>
      <c r="D188" s="72"/>
      <c r="E188" s="72"/>
      <c r="F188" s="72"/>
      <c r="G188" s="75">
        <f>G187+I191/(1-G192)</f>
        <v>6894.302203082505</v>
      </c>
      <c r="H188" s="75"/>
      <c r="I188" s="75"/>
      <c r="J188" s="75"/>
    </row>
    <row r="189" spans="1:10" x14ac:dyDescent="0.2">
      <c r="A189" s="4">
        <v>6</v>
      </c>
      <c r="B189" s="71" t="s">
        <v>130</v>
      </c>
      <c r="C189" s="71"/>
      <c r="D189" s="71"/>
      <c r="E189" s="71"/>
      <c r="F189" s="71"/>
      <c r="G189" s="41" t="s">
        <v>73</v>
      </c>
      <c r="H189" s="41"/>
      <c r="I189" s="41" t="s">
        <v>61</v>
      </c>
      <c r="J189" s="41"/>
    </row>
    <row r="190" spans="1:10" x14ac:dyDescent="0.2">
      <c r="A190" s="5" t="s">
        <v>37</v>
      </c>
      <c r="B190" s="55" t="s">
        <v>131</v>
      </c>
      <c r="C190" s="55"/>
      <c r="D190" s="55"/>
      <c r="E190" s="55"/>
      <c r="F190" s="55"/>
      <c r="G190" s="60">
        <v>5.8999999999999997E-2</v>
      </c>
      <c r="H190" s="60"/>
      <c r="I190" s="61">
        <f>G186*G190</f>
        <v>362.34027806028644</v>
      </c>
      <c r="J190" s="55"/>
    </row>
    <row r="191" spans="1:10" x14ac:dyDescent="0.2">
      <c r="A191" s="5" t="s">
        <v>39</v>
      </c>
      <c r="B191" s="55" t="s">
        <v>132</v>
      </c>
      <c r="C191" s="55"/>
      <c r="D191" s="55"/>
      <c r="E191" s="55"/>
      <c r="F191" s="55"/>
      <c r="G191" s="60">
        <v>5.1499999999999997E-2</v>
      </c>
      <c r="H191" s="60"/>
      <c r="I191" s="61">
        <f>G187*G191</f>
        <v>334.94059754221922</v>
      </c>
      <c r="J191" s="55"/>
    </row>
    <row r="192" spans="1:10" x14ac:dyDescent="0.2">
      <c r="A192" s="5" t="s">
        <v>41</v>
      </c>
      <c r="B192" s="55" t="s">
        <v>133</v>
      </c>
      <c r="C192" s="55"/>
      <c r="D192" s="55"/>
      <c r="E192" s="55"/>
      <c r="F192" s="55"/>
      <c r="G192" s="60">
        <f>SUM(G193:H195)</f>
        <v>0.14250000000000002</v>
      </c>
      <c r="H192" s="60"/>
      <c r="I192" s="69">
        <f>G188*G192</f>
        <v>982.43806393925706</v>
      </c>
      <c r="J192" s="70"/>
    </row>
    <row r="193" spans="1:10" x14ac:dyDescent="0.2">
      <c r="A193" s="36" t="s">
        <v>227</v>
      </c>
      <c r="B193" s="66" t="s">
        <v>230</v>
      </c>
      <c r="C193" s="66"/>
      <c r="D193" s="66"/>
      <c r="E193" s="66"/>
      <c r="F193" s="66"/>
      <c r="G193" s="67">
        <v>7.5999999999999998E-2</v>
      </c>
      <c r="H193" s="67"/>
      <c r="I193" s="68">
        <f>G188*G193</f>
        <v>523.96696743427037</v>
      </c>
      <c r="J193" s="66"/>
    </row>
    <row r="194" spans="1:10" x14ac:dyDescent="0.2">
      <c r="A194" s="36" t="s">
        <v>228</v>
      </c>
      <c r="B194" s="66" t="s">
        <v>231</v>
      </c>
      <c r="C194" s="66"/>
      <c r="D194" s="66"/>
      <c r="E194" s="66"/>
      <c r="F194" s="66"/>
      <c r="G194" s="67">
        <v>1.6500000000000001E-2</v>
      </c>
      <c r="H194" s="67"/>
      <c r="I194" s="68">
        <f>G188*G194</f>
        <v>113.75598635086133</v>
      </c>
      <c r="J194" s="66"/>
    </row>
    <row r="195" spans="1:10" x14ac:dyDescent="0.2">
      <c r="A195" s="36" t="s">
        <v>229</v>
      </c>
      <c r="B195" s="66" t="s">
        <v>232</v>
      </c>
      <c r="C195" s="66"/>
      <c r="D195" s="66"/>
      <c r="E195" s="66"/>
      <c r="F195" s="66"/>
      <c r="G195" s="67">
        <v>0.05</v>
      </c>
      <c r="H195" s="67"/>
      <c r="I195" s="68">
        <f>G188*G195</f>
        <v>344.71511015412528</v>
      </c>
      <c r="J195" s="66"/>
    </row>
    <row r="196" spans="1:10" x14ac:dyDescent="0.2">
      <c r="A196" s="41" t="s">
        <v>92</v>
      </c>
      <c r="B196" s="41"/>
      <c r="C196" s="41"/>
      <c r="D196" s="41"/>
      <c r="E196" s="41"/>
      <c r="F196" s="41"/>
      <c r="G196" s="60"/>
      <c r="H196" s="60"/>
      <c r="I196" s="61">
        <f>SUM(I190:J192)</f>
        <v>1679.7189395417627</v>
      </c>
      <c r="J196" s="55"/>
    </row>
    <row r="197" spans="1:10" x14ac:dyDescent="0.2">
      <c r="A197" s="62" t="s">
        <v>134</v>
      </c>
      <c r="B197" s="62"/>
      <c r="C197" s="62"/>
      <c r="D197" s="62"/>
      <c r="E197" s="62"/>
      <c r="F197" s="62"/>
      <c r="G197" s="62"/>
      <c r="H197" s="62"/>
      <c r="I197" s="62"/>
      <c r="J197" s="62"/>
    </row>
    <row r="198" spans="1:10" x14ac:dyDescent="0.2">
      <c r="A198" s="63" t="s">
        <v>135</v>
      </c>
      <c r="B198" s="63"/>
      <c r="C198" s="63"/>
      <c r="D198" s="63"/>
      <c r="E198" s="63"/>
      <c r="F198" s="63"/>
      <c r="G198" s="63"/>
      <c r="H198" s="63"/>
      <c r="I198" s="63"/>
      <c r="J198" s="63"/>
    </row>
    <row r="199" spans="1:10" ht="24.95" customHeight="1" x14ac:dyDescent="0.2">
      <c r="A199" s="65" t="s">
        <v>226</v>
      </c>
      <c r="B199" s="65"/>
      <c r="C199" s="65"/>
      <c r="D199" s="65"/>
      <c r="E199" s="65"/>
      <c r="F199" s="65"/>
      <c r="G199" s="65"/>
      <c r="H199" s="65"/>
      <c r="I199" s="65"/>
      <c r="J199" s="65"/>
    </row>
    <row r="200" spans="1:10" x14ac:dyDescent="0.2">
      <c r="A200" s="7"/>
      <c r="B200" s="64"/>
      <c r="C200" s="64"/>
      <c r="D200" s="64"/>
      <c r="E200" s="64"/>
      <c r="F200" s="64"/>
      <c r="G200" s="64"/>
      <c r="H200" s="64"/>
      <c r="I200" s="64"/>
      <c r="J200" s="64"/>
    </row>
    <row r="201" spans="1:10" x14ac:dyDescent="0.2">
      <c r="A201" s="58" t="s">
        <v>136</v>
      </c>
      <c r="B201" s="58"/>
      <c r="C201" s="58"/>
      <c r="D201" s="58"/>
      <c r="E201" s="58"/>
      <c r="F201" s="58"/>
      <c r="G201" s="58"/>
      <c r="H201" s="58"/>
      <c r="I201" s="58"/>
      <c r="J201" s="58"/>
    </row>
    <row r="202" spans="1:10" x14ac:dyDescent="0.2">
      <c r="A202" s="7"/>
      <c r="B202" s="59"/>
      <c r="C202" s="59"/>
      <c r="D202" s="59"/>
      <c r="E202" s="59"/>
      <c r="F202" s="59"/>
      <c r="G202" s="59"/>
      <c r="H202" s="59"/>
      <c r="I202" s="59"/>
      <c r="J202" s="59"/>
    </row>
    <row r="203" spans="1:10" ht="21.95" customHeight="1" x14ac:dyDescent="0.2">
      <c r="A203" s="4"/>
      <c r="B203" s="41" t="s">
        <v>137</v>
      </c>
      <c r="C203" s="41"/>
      <c r="D203" s="41"/>
      <c r="E203" s="41"/>
      <c r="F203" s="41"/>
      <c r="G203" s="41" t="s">
        <v>61</v>
      </c>
      <c r="H203" s="41"/>
      <c r="I203" s="41"/>
      <c r="J203" s="41"/>
    </row>
    <row r="204" spans="1:10" x14ac:dyDescent="0.2">
      <c r="A204" s="4" t="s">
        <v>37</v>
      </c>
      <c r="B204" s="55" t="s">
        <v>59</v>
      </c>
      <c r="C204" s="55"/>
      <c r="D204" s="55"/>
      <c r="E204" s="55"/>
      <c r="F204" s="55"/>
      <c r="G204" s="56">
        <f>G38</f>
        <v>2923.9980000000005</v>
      </c>
      <c r="H204" s="56"/>
      <c r="I204" s="56"/>
      <c r="J204" s="56"/>
    </row>
    <row r="205" spans="1:10" x14ac:dyDescent="0.2">
      <c r="A205" s="4" t="s">
        <v>39</v>
      </c>
      <c r="B205" s="55" t="s">
        <v>69</v>
      </c>
      <c r="C205" s="55"/>
      <c r="D205" s="55"/>
      <c r="E205" s="55"/>
      <c r="F205" s="55"/>
      <c r="G205" s="56">
        <f>G110</f>
        <v>2212.9948152304005</v>
      </c>
      <c r="H205" s="56"/>
      <c r="I205" s="56"/>
      <c r="J205" s="56"/>
    </row>
    <row r="206" spans="1:10" x14ac:dyDescent="0.2">
      <c r="A206" s="4" t="s">
        <v>41</v>
      </c>
      <c r="B206" s="55" t="s">
        <v>105</v>
      </c>
      <c r="C206" s="55"/>
      <c r="D206" s="55"/>
      <c r="E206" s="55"/>
      <c r="F206" s="55"/>
      <c r="G206" s="56">
        <f>I123</f>
        <v>193.15696868160001</v>
      </c>
      <c r="H206" s="56"/>
      <c r="I206" s="56"/>
      <c r="J206" s="56"/>
    </row>
    <row r="207" spans="1:10" x14ac:dyDescent="0.2">
      <c r="A207" s="4" t="s">
        <v>43</v>
      </c>
      <c r="B207" s="55" t="s">
        <v>113</v>
      </c>
      <c r="C207" s="55"/>
      <c r="D207" s="55"/>
      <c r="E207" s="55"/>
      <c r="F207" s="55"/>
      <c r="G207" s="56">
        <f>G173</f>
        <v>493.60361117760016</v>
      </c>
      <c r="H207" s="56"/>
      <c r="I207" s="56"/>
      <c r="J207" s="56"/>
    </row>
    <row r="208" spans="1:10" x14ac:dyDescent="0.2">
      <c r="A208" s="4" t="s">
        <v>84</v>
      </c>
      <c r="B208" s="55" t="s">
        <v>126</v>
      </c>
      <c r="C208" s="55"/>
      <c r="D208" s="55"/>
      <c r="E208" s="55"/>
      <c r="F208" s="55"/>
      <c r="G208" s="56">
        <f>G182</f>
        <v>317.60725000000002</v>
      </c>
      <c r="H208" s="56"/>
      <c r="I208" s="56"/>
      <c r="J208" s="56"/>
    </row>
    <row r="209" spans="1:10" x14ac:dyDescent="0.2">
      <c r="A209" s="41" t="s">
        <v>138</v>
      </c>
      <c r="B209" s="41"/>
      <c r="C209" s="41"/>
      <c r="D209" s="41"/>
      <c r="E209" s="41"/>
      <c r="F209" s="41"/>
      <c r="G209" s="40">
        <f>SUM(G204:J208)</f>
        <v>6141.3606450896013</v>
      </c>
      <c r="H209" s="40"/>
      <c r="I209" s="40"/>
      <c r="J209" s="40"/>
    </row>
    <row r="210" spans="1:10" x14ac:dyDescent="0.2">
      <c r="A210" s="4" t="s">
        <v>86</v>
      </c>
      <c r="B210" s="55" t="s">
        <v>139</v>
      </c>
      <c r="C210" s="55"/>
      <c r="D210" s="55"/>
      <c r="E210" s="55"/>
      <c r="F210" s="55"/>
      <c r="G210" s="56">
        <f>I196</f>
        <v>1679.7189395417627</v>
      </c>
      <c r="H210" s="56"/>
      <c r="I210" s="56"/>
      <c r="J210" s="56"/>
    </row>
    <row r="211" spans="1:10" x14ac:dyDescent="0.2">
      <c r="A211" s="41" t="s">
        <v>140</v>
      </c>
      <c r="B211" s="41"/>
      <c r="C211" s="41"/>
      <c r="D211" s="41"/>
      <c r="E211" s="41"/>
      <c r="F211" s="41"/>
      <c r="G211" s="40">
        <f>SUM(G209:J210)</f>
        <v>7821.079584631364</v>
      </c>
      <c r="H211" s="40"/>
      <c r="I211" s="40"/>
      <c r="J211" s="40"/>
    </row>
    <row r="212" spans="1:10" x14ac:dyDescent="0.2">
      <c r="A212" s="41" t="s">
        <v>141</v>
      </c>
      <c r="B212" s="41"/>
      <c r="C212" s="41"/>
      <c r="D212" s="41"/>
      <c r="E212" s="41"/>
      <c r="F212" s="41"/>
      <c r="G212" s="57">
        <v>1</v>
      </c>
      <c r="H212" s="57"/>
      <c r="I212" s="57"/>
      <c r="J212" s="57"/>
    </row>
    <row r="213" spans="1:10" x14ac:dyDescent="0.2">
      <c r="A213" s="41" t="s">
        <v>142</v>
      </c>
      <c r="B213" s="41"/>
      <c r="C213" s="41"/>
      <c r="D213" s="41"/>
      <c r="E213" s="41"/>
      <c r="F213" s="41"/>
      <c r="G213" s="40">
        <f>G211*G212</f>
        <v>7821.079584631364</v>
      </c>
      <c r="H213" s="40"/>
      <c r="I213" s="40"/>
      <c r="J213" s="40"/>
    </row>
    <row r="214" spans="1:10" x14ac:dyDescent="0.2">
      <c r="A214" s="41" t="s">
        <v>143</v>
      </c>
      <c r="B214" s="41"/>
      <c r="C214" s="41"/>
      <c r="D214" s="41"/>
      <c r="E214" s="41"/>
      <c r="F214" s="41"/>
      <c r="G214" s="40">
        <f>G213*12</f>
        <v>93852.955015576372</v>
      </c>
      <c r="H214" s="40"/>
      <c r="I214" s="40"/>
      <c r="J214" s="40"/>
    </row>
    <row r="215" spans="1:10" ht="13.5" thickBot="1" x14ac:dyDescent="0.25">
      <c r="A215" s="52"/>
      <c r="B215" s="53"/>
      <c r="C215" s="53"/>
      <c r="D215" s="53"/>
      <c r="E215" s="53"/>
      <c r="F215" s="54"/>
      <c r="G215" s="52"/>
      <c r="H215" s="53"/>
      <c r="I215" s="53"/>
      <c r="J215" s="54"/>
    </row>
    <row r="216" spans="1:10" ht="13.5" thickBot="1" x14ac:dyDescent="0.25">
      <c r="A216" s="46" t="s">
        <v>144</v>
      </c>
      <c r="B216" s="47"/>
      <c r="C216" s="47"/>
      <c r="D216" s="47"/>
      <c r="E216" s="47"/>
      <c r="F216" s="47"/>
      <c r="G216" s="47"/>
      <c r="H216" s="47"/>
      <c r="I216" s="47"/>
      <c r="J216" s="48"/>
    </row>
    <row r="217" spans="1:10" x14ac:dyDescent="0.2">
      <c r="A217" s="49"/>
      <c r="B217" s="50"/>
      <c r="C217" s="50"/>
      <c r="D217" s="50"/>
      <c r="E217" s="50"/>
      <c r="F217" s="50"/>
      <c r="G217" s="50"/>
      <c r="H217" s="50"/>
      <c r="I217" s="50"/>
      <c r="J217" s="51"/>
    </row>
    <row r="218" spans="1:10" ht="38.25" x14ac:dyDescent="0.2">
      <c r="A218" s="41" t="s">
        <v>145</v>
      </c>
      <c r="B218" s="41"/>
      <c r="C218" s="41" t="s">
        <v>146</v>
      </c>
      <c r="D218" s="41"/>
      <c r="E218" s="4" t="s">
        <v>147</v>
      </c>
      <c r="F218" s="4" t="s">
        <v>148</v>
      </c>
      <c r="G218" s="41" t="s">
        <v>149</v>
      </c>
      <c r="H218" s="41"/>
      <c r="I218" s="41"/>
      <c r="J218" s="4" t="s">
        <v>150</v>
      </c>
    </row>
    <row r="219" spans="1:10" x14ac:dyDescent="0.2">
      <c r="A219" s="42" t="s">
        <v>49</v>
      </c>
      <c r="B219" s="42"/>
      <c r="C219" s="40">
        <f>G211</f>
        <v>7821.079584631364</v>
      </c>
      <c r="D219" s="41"/>
      <c r="E219" s="4">
        <v>1</v>
      </c>
      <c r="F219" s="15">
        <f>C219*E219</f>
        <v>7821.079584631364</v>
      </c>
      <c r="G219" s="41">
        <v>1</v>
      </c>
      <c r="H219" s="41"/>
      <c r="I219" s="41"/>
      <c r="J219" s="15">
        <f>F219*G219</f>
        <v>7821.079584631364</v>
      </c>
    </row>
    <row r="220" spans="1:10" ht="13.5" thickBot="1" x14ac:dyDescent="0.25">
      <c r="A220" s="43"/>
      <c r="B220" s="44"/>
      <c r="C220" s="44"/>
      <c r="D220" s="44"/>
      <c r="E220" s="44"/>
      <c r="F220" s="44"/>
      <c r="G220" s="44"/>
      <c r="H220" s="44"/>
      <c r="I220" s="44"/>
      <c r="J220" s="45"/>
    </row>
    <row r="221" spans="1:10" ht="13.5" thickBot="1" x14ac:dyDescent="0.25">
      <c r="A221" s="46" t="s">
        <v>151</v>
      </c>
      <c r="B221" s="47"/>
      <c r="C221" s="47"/>
      <c r="D221" s="47"/>
      <c r="E221" s="47"/>
      <c r="F221" s="47"/>
      <c r="G221" s="47"/>
      <c r="H221" s="47"/>
      <c r="I221" s="47"/>
      <c r="J221" s="48"/>
    </row>
    <row r="222" spans="1:10" x14ac:dyDescent="0.2">
      <c r="A222" s="49"/>
      <c r="B222" s="50"/>
      <c r="C222" s="50"/>
      <c r="D222" s="50"/>
      <c r="E222" s="50"/>
      <c r="F222" s="50"/>
      <c r="G222" s="50"/>
      <c r="H222" s="50"/>
      <c r="I222" s="50"/>
      <c r="J222" s="51"/>
    </row>
    <row r="223" spans="1:10" x14ac:dyDescent="0.2">
      <c r="A223" s="41" t="s">
        <v>152</v>
      </c>
      <c r="B223" s="41"/>
      <c r="C223" s="41"/>
      <c r="D223" s="41"/>
      <c r="E223" s="41"/>
      <c r="F223" s="41"/>
      <c r="G223" s="41"/>
      <c r="H223" s="41"/>
      <c r="I223" s="41"/>
      <c r="J223" s="41"/>
    </row>
    <row r="224" spans="1:10" x14ac:dyDescent="0.2">
      <c r="A224" s="5"/>
      <c r="B224" s="41" t="s">
        <v>153</v>
      </c>
      <c r="C224" s="41"/>
      <c r="D224" s="41"/>
      <c r="E224" s="41"/>
      <c r="F224" s="41"/>
      <c r="G224" s="41"/>
      <c r="H224" s="41" t="s">
        <v>154</v>
      </c>
      <c r="I224" s="41"/>
      <c r="J224" s="41"/>
    </row>
    <row r="225" spans="1:10" x14ac:dyDescent="0.2">
      <c r="A225" s="5" t="s">
        <v>37</v>
      </c>
      <c r="B225" s="39" t="s">
        <v>155</v>
      </c>
      <c r="C225" s="39"/>
      <c r="D225" s="39"/>
      <c r="E225" s="39"/>
      <c r="F225" s="39"/>
      <c r="G225" s="39"/>
      <c r="H225" s="40">
        <f>G214</f>
        <v>93852.955015576372</v>
      </c>
      <c r="I225" s="41"/>
      <c r="J225" s="41"/>
    </row>
    <row r="226" spans="1:10" x14ac:dyDescent="0.2">
      <c r="A226" s="5" t="s">
        <v>39</v>
      </c>
      <c r="B226" s="39" t="s">
        <v>156</v>
      </c>
      <c r="C226" s="39"/>
      <c r="D226" s="39"/>
      <c r="E226" s="39"/>
      <c r="F226" s="39"/>
      <c r="G226" s="39"/>
      <c r="H226" s="40">
        <f>G213</f>
        <v>7821.079584631364</v>
      </c>
      <c r="I226" s="41"/>
      <c r="J226" s="41"/>
    </row>
    <row r="227" spans="1:10" x14ac:dyDescent="0.2">
      <c r="A227" s="42" t="s">
        <v>41</v>
      </c>
      <c r="B227" s="39" t="s">
        <v>157</v>
      </c>
      <c r="C227" s="39"/>
      <c r="D227" s="39"/>
      <c r="E227" s="39"/>
      <c r="F227" s="39"/>
      <c r="G227" s="39"/>
      <c r="H227" s="40">
        <f>H225</f>
        <v>93852.955015576372</v>
      </c>
      <c r="I227" s="41"/>
      <c r="J227" s="41"/>
    </row>
    <row r="228" spans="1:10" x14ac:dyDescent="0.2">
      <c r="A228" s="42"/>
      <c r="B228" s="42" t="s">
        <v>158</v>
      </c>
      <c r="C228" s="42"/>
      <c r="D228" s="42"/>
      <c r="E228" s="42"/>
      <c r="F228" s="42"/>
      <c r="G228" s="42"/>
      <c r="H228" s="41"/>
      <c r="I228" s="41"/>
      <c r="J228" s="41"/>
    </row>
    <row r="230" spans="1:10" x14ac:dyDescent="0.2">
      <c r="I230" s="37"/>
    </row>
    <row r="231" spans="1:10" x14ac:dyDescent="0.2">
      <c r="I231" s="37"/>
    </row>
    <row r="232" spans="1:10" x14ac:dyDescent="0.2">
      <c r="I232" s="37"/>
    </row>
    <row r="233" spans="1:10" x14ac:dyDescent="0.2">
      <c r="H233" s="37"/>
    </row>
    <row r="234" spans="1:10" x14ac:dyDescent="0.2">
      <c r="I234" s="37"/>
    </row>
    <row r="235" spans="1:10" x14ac:dyDescent="0.2">
      <c r="I235" s="37"/>
    </row>
    <row r="236" spans="1:10" x14ac:dyDescent="0.2">
      <c r="I236" s="37"/>
    </row>
  </sheetData>
  <mergeCells count="429">
    <mergeCell ref="A155:J155"/>
    <mergeCell ref="I148:J148"/>
    <mergeCell ref="A149:F149"/>
    <mergeCell ref="G149:H149"/>
    <mergeCell ref="I149:J149"/>
    <mergeCell ref="A150:J150"/>
    <mergeCell ref="A151:J151"/>
    <mergeCell ref="A152:J152"/>
    <mergeCell ref="A153:J153"/>
    <mergeCell ref="A154:J154"/>
    <mergeCell ref="B12:F12"/>
    <mergeCell ref="G12:J12"/>
    <mergeCell ref="B13:F13"/>
    <mergeCell ref="G13:J13"/>
    <mergeCell ref="A14:J14"/>
    <mergeCell ref="A15:J15"/>
    <mergeCell ref="A8:J8"/>
    <mergeCell ref="A9:J9"/>
    <mergeCell ref="B10:F10"/>
    <mergeCell ref="G10:J10"/>
    <mergeCell ref="B11:F11"/>
    <mergeCell ref="G11:J11"/>
    <mergeCell ref="B3:F3"/>
    <mergeCell ref="G3:H3"/>
    <mergeCell ref="I3:J3"/>
    <mergeCell ref="A4:J4"/>
    <mergeCell ref="A5:C5"/>
    <mergeCell ref="D5:J5"/>
    <mergeCell ref="A7:J7"/>
    <mergeCell ref="A6:C6"/>
    <mergeCell ref="D6:J6"/>
    <mergeCell ref="A19:J19"/>
    <mergeCell ref="A20:J20"/>
    <mergeCell ref="B21:F21"/>
    <mergeCell ref="G21:H21"/>
    <mergeCell ref="I21:J21"/>
    <mergeCell ref="B22:F22"/>
    <mergeCell ref="G22:J22"/>
    <mergeCell ref="A16:J16"/>
    <mergeCell ref="A17:C17"/>
    <mergeCell ref="D17:E17"/>
    <mergeCell ref="F17:J17"/>
    <mergeCell ref="A18:C18"/>
    <mergeCell ref="D18:E18"/>
    <mergeCell ref="F18:J18"/>
    <mergeCell ref="B26:F26"/>
    <mergeCell ref="G26:J26"/>
    <mergeCell ref="A27:J27"/>
    <mergeCell ref="A29:J29"/>
    <mergeCell ref="B30:F30"/>
    <mergeCell ref="G30:H30"/>
    <mergeCell ref="I30:J30"/>
    <mergeCell ref="B23:F23"/>
    <mergeCell ref="G23:J23"/>
    <mergeCell ref="B24:F24"/>
    <mergeCell ref="G24:J24"/>
    <mergeCell ref="B25:F25"/>
    <mergeCell ref="G25:J25"/>
    <mergeCell ref="A28:J28"/>
    <mergeCell ref="B34:F34"/>
    <mergeCell ref="G34:J34"/>
    <mergeCell ref="B35:F35"/>
    <mergeCell ref="G35:J35"/>
    <mergeCell ref="B37:F37"/>
    <mergeCell ref="G37:J37"/>
    <mergeCell ref="A31:J31"/>
    <mergeCell ref="B32:F32"/>
    <mergeCell ref="G32:H32"/>
    <mergeCell ref="I32:J32"/>
    <mergeCell ref="B33:F33"/>
    <mergeCell ref="G33:J33"/>
    <mergeCell ref="B36:F36"/>
    <mergeCell ref="G36:J36"/>
    <mergeCell ref="A44:J44"/>
    <mergeCell ref="B45:F45"/>
    <mergeCell ref="G45:H45"/>
    <mergeCell ref="I45:J45"/>
    <mergeCell ref="A46:J46"/>
    <mergeCell ref="B48:F48"/>
    <mergeCell ref="G48:H48"/>
    <mergeCell ref="I48:J48"/>
    <mergeCell ref="A38:F38"/>
    <mergeCell ref="G38:J38"/>
    <mergeCell ref="A40:J40"/>
    <mergeCell ref="A41:J41"/>
    <mergeCell ref="B43:F43"/>
    <mergeCell ref="G43:H43"/>
    <mergeCell ref="I43:J43"/>
    <mergeCell ref="A39:J39"/>
    <mergeCell ref="A42:J42"/>
    <mergeCell ref="A47:F47"/>
    <mergeCell ref="G47:J47"/>
    <mergeCell ref="B51:F51"/>
    <mergeCell ref="G51:H51"/>
    <mergeCell ref="I51:J51"/>
    <mergeCell ref="A52:F52"/>
    <mergeCell ref="G52:H52"/>
    <mergeCell ref="I52:J52"/>
    <mergeCell ref="B49:F49"/>
    <mergeCell ref="G49:H49"/>
    <mergeCell ref="I49:J49"/>
    <mergeCell ref="B50:F50"/>
    <mergeCell ref="G50:H50"/>
    <mergeCell ref="I50:J50"/>
    <mergeCell ref="B60:F60"/>
    <mergeCell ref="G60:H60"/>
    <mergeCell ref="I60:J60"/>
    <mergeCell ref="B61:F61"/>
    <mergeCell ref="G61:H61"/>
    <mergeCell ref="I61:J61"/>
    <mergeCell ref="A53:J53"/>
    <mergeCell ref="A54:J54"/>
    <mergeCell ref="A56:J56"/>
    <mergeCell ref="A57:J57"/>
    <mergeCell ref="A55:J55"/>
    <mergeCell ref="A58:F58"/>
    <mergeCell ref="G58:J58"/>
    <mergeCell ref="A59:J59"/>
    <mergeCell ref="B64:F64"/>
    <mergeCell ref="G64:H64"/>
    <mergeCell ref="I64:J64"/>
    <mergeCell ref="B65:F65"/>
    <mergeCell ref="G65:H65"/>
    <mergeCell ref="I65:J65"/>
    <mergeCell ref="B62:F62"/>
    <mergeCell ref="G62:H62"/>
    <mergeCell ref="I62:J62"/>
    <mergeCell ref="B63:F63"/>
    <mergeCell ref="G63:H63"/>
    <mergeCell ref="I63:J63"/>
    <mergeCell ref="B68:F68"/>
    <mergeCell ref="G68:H68"/>
    <mergeCell ref="I68:J68"/>
    <mergeCell ref="A69:F69"/>
    <mergeCell ref="G69:H69"/>
    <mergeCell ref="I69:J69"/>
    <mergeCell ref="B66:F66"/>
    <mergeCell ref="G66:H66"/>
    <mergeCell ref="I66:J66"/>
    <mergeCell ref="B67:F67"/>
    <mergeCell ref="G67:H67"/>
    <mergeCell ref="I67:J67"/>
    <mergeCell ref="A82:J82"/>
    <mergeCell ref="B83:F83"/>
    <mergeCell ref="G83:H83"/>
    <mergeCell ref="I83:J83"/>
    <mergeCell ref="B84:F84"/>
    <mergeCell ref="G84:J84"/>
    <mergeCell ref="A70:J70"/>
    <mergeCell ref="A74:J74"/>
    <mergeCell ref="A71:J71"/>
    <mergeCell ref="A76:J76"/>
    <mergeCell ref="A77:J77"/>
    <mergeCell ref="A79:J79"/>
    <mergeCell ref="A72:J72"/>
    <mergeCell ref="A78:J78"/>
    <mergeCell ref="A80:J80"/>
    <mergeCell ref="A73:J73"/>
    <mergeCell ref="A75:J75"/>
    <mergeCell ref="B88:F88"/>
    <mergeCell ref="G88:J88"/>
    <mergeCell ref="B89:F89"/>
    <mergeCell ref="G89:J89"/>
    <mergeCell ref="B91:F91"/>
    <mergeCell ref="G91:J91"/>
    <mergeCell ref="B85:F85"/>
    <mergeCell ref="G85:J85"/>
    <mergeCell ref="B86:F86"/>
    <mergeCell ref="G86:J86"/>
    <mergeCell ref="B87:F87"/>
    <mergeCell ref="G87:J87"/>
    <mergeCell ref="B90:F90"/>
    <mergeCell ref="G90:J90"/>
    <mergeCell ref="A104:J104"/>
    <mergeCell ref="B105:F105"/>
    <mergeCell ref="G105:H105"/>
    <mergeCell ref="I105:J105"/>
    <mergeCell ref="B106:F106"/>
    <mergeCell ref="G106:J106"/>
    <mergeCell ref="A92:F92"/>
    <mergeCell ref="G92:J92"/>
    <mergeCell ref="A93:J93"/>
    <mergeCell ref="A94:J94"/>
    <mergeCell ref="A96:J96"/>
    <mergeCell ref="A95:J95"/>
    <mergeCell ref="A97:J97"/>
    <mergeCell ref="A99:J99"/>
    <mergeCell ref="A98:J98"/>
    <mergeCell ref="A102:J102"/>
    <mergeCell ref="A100:J100"/>
    <mergeCell ref="A101:J101"/>
    <mergeCell ref="A110:F110"/>
    <mergeCell ref="G110:J110"/>
    <mergeCell ref="B111:F111"/>
    <mergeCell ref="G111:H111"/>
    <mergeCell ref="I111:J111"/>
    <mergeCell ref="B112:F112"/>
    <mergeCell ref="G112:H112"/>
    <mergeCell ref="I112:J112"/>
    <mergeCell ref="B107:F107"/>
    <mergeCell ref="G107:J107"/>
    <mergeCell ref="B108:F108"/>
    <mergeCell ref="G108:J108"/>
    <mergeCell ref="B109:F109"/>
    <mergeCell ref="G109:J109"/>
    <mergeCell ref="B117:F117"/>
    <mergeCell ref="G117:H117"/>
    <mergeCell ref="I117:J117"/>
    <mergeCell ref="B118:F118"/>
    <mergeCell ref="G118:H118"/>
    <mergeCell ref="I118:J118"/>
    <mergeCell ref="A113:J113"/>
    <mergeCell ref="A115:F115"/>
    <mergeCell ref="G115:J115"/>
    <mergeCell ref="B116:F116"/>
    <mergeCell ref="G116:H116"/>
    <mergeCell ref="I116:J116"/>
    <mergeCell ref="A114:F114"/>
    <mergeCell ref="G114:J114"/>
    <mergeCell ref="B121:F121"/>
    <mergeCell ref="G121:H121"/>
    <mergeCell ref="I121:J121"/>
    <mergeCell ref="B122:F122"/>
    <mergeCell ref="G122:H122"/>
    <mergeCell ref="I122:J122"/>
    <mergeCell ref="B119:F119"/>
    <mergeCell ref="G119:H119"/>
    <mergeCell ref="I119:J119"/>
    <mergeCell ref="B120:F120"/>
    <mergeCell ref="G120:H120"/>
    <mergeCell ref="I120:J120"/>
    <mergeCell ref="A123:F123"/>
    <mergeCell ref="G123:H123"/>
    <mergeCell ref="I123:J123"/>
    <mergeCell ref="A128:J128"/>
    <mergeCell ref="A125:J125"/>
    <mergeCell ref="A130:J130"/>
    <mergeCell ref="A124:J124"/>
    <mergeCell ref="A126:J126"/>
    <mergeCell ref="A127:J127"/>
    <mergeCell ref="A129:J129"/>
    <mergeCell ref="A136:F136"/>
    <mergeCell ref="G136:J136"/>
    <mergeCell ref="B138:F138"/>
    <mergeCell ref="G138:H138"/>
    <mergeCell ref="I138:J138"/>
    <mergeCell ref="B139:F139"/>
    <mergeCell ref="G139:H139"/>
    <mergeCell ref="I139:J139"/>
    <mergeCell ref="A131:J131"/>
    <mergeCell ref="A132:J132"/>
    <mergeCell ref="B134:F134"/>
    <mergeCell ref="G134:H134"/>
    <mergeCell ref="I134:J134"/>
    <mergeCell ref="A135:J135"/>
    <mergeCell ref="A133:J133"/>
    <mergeCell ref="B142:F142"/>
    <mergeCell ref="G142:H142"/>
    <mergeCell ref="I142:J142"/>
    <mergeCell ref="B143:F143"/>
    <mergeCell ref="G143:H143"/>
    <mergeCell ref="I143:J143"/>
    <mergeCell ref="B140:F140"/>
    <mergeCell ref="G140:H140"/>
    <mergeCell ref="I140:J140"/>
    <mergeCell ref="B141:F141"/>
    <mergeCell ref="G141:H141"/>
    <mergeCell ref="I141:J141"/>
    <mergeCell ref="B160:F160"/>
    <mergeCell ref="G160:H160"/>
    <mergeCell ref="I160:J160"/>
    <mergeCell ref="A161:J161"/>
    <mergeCell ref="A162:F162"/>
    <mergeCell ref="G162:J162"/>
    <mergeCell ref="B144:F144"/>
    <mergeCell ref="G144:H144"/>
    <mergeCell ref="I144:J144"/>
    <mergeCell ref="A145:F145"/>
    <mergeCell ref="G145:H145"/>
    <mergeCell ref="I145:J145"/>
    <mergeCell ref="A158:J158"/>
    <mergeCell ref="A159:J159"/>
    <mergeCell ref="A156:J156"/>
    <mergeCell ref="G146:H146"/>
    <mergeCell ref="I146:J146"/>
    <mergeCell ref="B146:F146"/>
    <mergeCell ref="A157:J157"/>
    <mergeCell ref="A147:F147"/>
    <mergeCell ref="G147:H147"/>
    <mergeCell ref="I147:J147"/>
    <mergeCell ref="B148:F148"/>
    <mergeCell ref="G148:H148"/>
    <mergeCell ref="B167:F167"/>
    <mergeCell ref="G167:H167"/>
    <mergeCell ref="I167:J167"/>
    <mergeCell ref="B174:F174"/>
    <mergeCell ref="G174:H174"/>
    <mergeCell ref="I174:J174"/>
    <mergeCell ref="B163:F163"/>
    <mergeCell ref="G163:J163"/>
    <mergeCell ref="B164:F164"/>
    <mergeCell ref="G164:J164"/>
    <mergeCell ref="A165:F165"/>
    <mergeCell ref="G165:J165"/>
    <mergeCell ref="G169:J169"/>
    <mergeCell ref="B171:F171"/>
    <mergeCell ref="G171:J171"/>
    <mergeCell ref="B172:F172"/>
    <mergeCell ref="G172:J172"/>
    <mergeCell ref="A173:F173"/>
    <mergeCell ref="G173:J173"/>
    <mergeCell ref="A168:J168"/>
    <mergeCell ref="B169:F169"/>
    <mergeCell ref="B170:F170"/>
    <mergeCell ref="G170:J170"/>
    <mergeCell ref="A176:J176"/>
    <mergeCell ref="B177:F177"/>
    <mergeCell ref="G177:H177"/>
    <mergeCell ref="I177:J177"/>
    <mergeCell ref="B178:F178"/>
    <mergeCell ref="G178:J178"/>
    <mergeCell ref="B175:F175"/>
    <mergeCell ref="G175:H175"/>
    <mergeCell ref="I175:J175"/>
    <mergeCell ref="B181:F181"/>
    <mergeCell ref="G181:J181"/>
    <mergeCell ref="A182:F182"/>
    <mergeCell ref="G182:J182"/>
    <mergeCell ref="A183:F183"/>
    <mergeCell ref="G183:H183"/>
    <mergeCell ref="I183:J183"/>
    <mergeCell ref="G186:J186"/>
    <mergeCell ref="B179:F179"/>
    <mergeCell ref="G179:J179"/>
    <mergeCell ref="B180:F180"/>
    <mergeCell ref="G180:J180"/>
    <mergeCell ref="A187:F187"/>
    <mergeCell ref="A188:F188"/>
    <mergeCell ref="G187:J187"/>
    <mergeCell ref="G188:J188"/>
    <mergeCell ref="B184:F184"/>
    <mergeCell ref="G184:H184"/>
    <mergeCell ref="I184:J184"/>
    <mergeCell ref="A185:J185"/>
    <mergeCell ref="A186:F186"/>
    <mergeCell ref="B191:F191"/>
    <mergeCell ref="G191:H191"/>
    <mergeCell ref="I191:J191"/>
    <mergeCell ref="B192:F192"/>
    <mergeCell ref="G192:H192"/>
    <mergeCell ref="I192:J192"/>
    <mergeCell ref="B189:F189"/>
    <mergeCell ref="G189:H189"/>
    <mergeCell ref="I189:J189"/>
    <mergeCell ref="B190:F190"/>
    <mergeCell ref="G190:H190"/>
    <mergeCell ref="I190:J190"/>
    <mergeCell ref="B195:F195"/>
    <mergeCell ref="G195:H195"/>
    <mergeCell ref="I195:J195"/>
    <mergeCell ref="B193:F193"/>
    <mergeCell ref="G193:H193"/>
    <mergeCell ref="I193:J193"/>
    <mergeCell ref="B194:F194"/>
    <mergeCell ref="G194:H194"/>
    <mergeCell ref="I194:J194"/>
    <mergeCell ref="A201:J201"/>
    <mergeCell ref="B202:F202"/>
    <mergeCell ref="G202:H202"/>
    <mergeCell ref="I202:J202"/>
    <mergeCell ref="B203:F203"/>
    <mergeCell ref="G203:J203"/>
    <mergeCell ref="A196:F196"/>
    <mergeCell ref="G196:H196"/>
    <mergeCell ref="I196:J196"/>
    <mergeCell ref="A197:J197"/>
    <mergeCell ref="A198:J198"/>
    <mergeCell ref="B200:F200"/>
    <mergeCell ref="G200:H200"/>
    <mergeCell ref="I200:J200"/>
    <mergeCell ref="A199:J199"/>
    <mergeCell ref="B207:F207"/>
    <mergeCell ref="G207:J207"/>
    <mergeCell ref="B208:F208"/>
    <mergeCell ref="G208:J208"/>
    <mergeCell ref="A209:F209"/>
    <mergeCell ref="G209:J209"/>
    <mergeCell ref="B204:F204"/>
    <mergeCell ref="G204:J204"/>
    <mergeCell ref="B205:F205"/>
    <mergeCell ref="G205:J205"/>
    <mergeCell ref="B206:F206"/>
    <mergeCell ref="G206:J206"/>
    <mergeCell ref="A213:F213"/>
    <mergeCell ref="G213:J213"/>
    <mergeCell ref="A214:F214"/>
    <mergeCell ref="G214:J214"/>
    <mergeCell ref="A215:F215"/>
    <mergeCell ref="G215:J215"/>
    <mergeCell ref="B210:F210"/>
    <mergeCell ref="G210:J210"/>
    <mergeCell ref="A211:F211"/>
    <mergeCell ref="G211:J211"/>
    <mergeCell ref="A212:F212"/>
    <mergeCell ref="G212:J212"/>
    <mergeCell ref="A2:J2"/>
    <mergeCell ref="A1:J1"/>
    <mergeCell ref="B225:G225"/>
    <mergeCell ref="H225:J225"/>
    <mergeCell ref="B226:G226"/>
    <mergeCell ref="H226:J226"/>
    <mergeCell ref="A227:A228"/>
    <mergeCell ref="B227:G227"/>
    <mergeCell ref="B228:G228"/>
    <mergeCell ref="H227:J228"/>
    <mergeCell ref="A220:J220"/>
    <mergeCell ref="A221:J221"/>
    <mergeCell ref="A222:J222"/>
    <mergeCell ref="A223:J223"/>
    <mergeCell ref="B224:G224"/>
    <mergeCell ref="H224:J224"/>
    <mergeCell ref="A216:J216"/>
    <mergeCell ref="A217:J217"/>
    <mergeCell ref="A218:B218"/>
    <mergeCell ref="C218:D218"/>
    <mergeCell ref="G218:I218"/>
    <mergeCell ref="A219:B219"/>
    <mergeCell ref="C219:D219"/>
    <mergeCell ref="G219:I219"/>
  </mergeCells>
  <pageMargins left="0.51181102362204722" right="0.51181102362204722" top="0.78740157480314965" bottom="0.78740157480314965" header="0.31496062992125984" footer="0.31496062992125984"/>
  <pageSetup paperSize="9" scale="72" fitToHeight="0" orientation="portrait" r:id="rId1"/>
  <ignoredErrors>
    <ignoredError sqref="G14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6DD8D-31AF-4BFE-B0F4-B60148F47937}">
  <dimension ref="A1:F17"/>
  <sheetViews>
    <sheetView zoomScale="115" zoomScaleNormal="115" workbookViewId="0">
      <selection activeCell="F3" sqref="F3"/>
    </sheetView>
  </sheetViews>
  <sheetFormatPr defaultRowHeight="15" x14ac:dyDescent="0.25"/>
  <cols>
    <col min="1" max="1" width="4.85546875" bestFit="1" customWidth="1"/>
    <col min="2" max="2" width="74.5703125" style="22" customWidth="1"/>
    <col min="4" max="4" width="15.42578125" style="22" customWidth="1"/>
    <col min="5" max="5" width="12.85546875" style="19" bestFit="1" customWidth="1"/>
    <col min="6" max="6" width="10.7109375" style="19" bestFit="1" customWidth="1"/>
  </cols>
  <sheetData>
    <row r="1" spans="1:6" x14ac:dyDescent="0.25">
      <c r="A1" s="159" t="s">
        <v>215</v>
      </c>
      <c r="B1" s="160"/>
      <c r="C1" s="160"/>
      <c r="D1" s="160"/>
      <c r="E1" s="160"/>
      <c r="F1" s="161"/>
    </row>
    <row r="2" spans="1:6" ht="25.5" x14ac:dyDescent="0.25">
      <c r="A2" s="25" t="s">
        <v>3</v>
      </c>
      <c r="B2" s="23" t="s">
        <v>8</v>
      </c>
      <c r="C2" s="25" t="s">
        <v>0</v>
      </c>
      <c r="D2" s="23" t="s">
        <v>225</v>
      </c>
      <c r="E2" s="26" t="s">
        <v>216</v>
      </c>
      <c r="F2" s="26" t="s">
        <v>217</v>
      </c>
    </row>
    <row r="3" spans="1:6" ht="38.25" x14ac:dyDescent="0.25">
      <c r="A3" s="27">
        <v>1</v>
      </c>
      <c r="B3" s="29" t="s">
        <v>33</v>
      </c>
      <c r="C3" s="27" t="s">
        <v>1</v>
      </c>
      <c r="D3" s="24">
        <v>2</v>
      </c>
      <c r="E3" s="1">
        <v>69.16</v>
      </c>
      <c r="F3" s="1">
        <f>D3*E3</f>
        <v>138.32</v>
      </c>
    </row>
    <row r="4" spans="1:6" x14ac:dyDescent="0.25">
      <c r="A4" s="27">
        <v>2</v>
      </c>
      <c r="B4" s="29" t="s">
        <v>6</v>
      </c>
      <c r="C4" s="27" t="s">
        <v>0</v>
      </c>
      <c r="D4" s="24">
        <v>2</v>
      </c>
      <c r="E4" s="1">
        <v>34.380000000000003</v>
      </c>
      <c r="F4" s="1">
        <f t="shared" ref="F4:F15" si="0">D4*E4</f>
        <v>68.760000000000005</v>
      </c>
    </row>
    <row r="5" spans="1:6" x14ac:dyDescent="0.25">
      <c r="A5" s="27">
        <v>3</v>
      </c>
      <c r="B5" s="24" t="s">
        <v>2</v>
      </c>
      <c r="C5" s="27" t="s">
        <v>0</v>
      </c>
      <c r="D5" s="24">
        <v>2</v>
      </c>
      <c r="E5" s="1">
        <v>47.06</v>
      </c>
      <c r="F5" s="1">
        <f t="shared" si="0"/>
        <v>94.12</v>
      </c>
    </row>
    <row r="6" spans="1:6" ht="25.5" x14ac:dyDescent="0.25">
      <c r="A6" s="27">
        <v>4</v>
      </c>
      <c r="B6" s="24" t="s">
        <v>258</v>
      </c>
      <c r="C6" s="27" t="s">
        <v>0</v>
      </c>
      <c r="D6" s="24">
        <v>4</v>
      </c>
      <c r="E6" s="1">
        <v>73.84</v>
      </c>
      <c r="F6" s="1">
        <f t="shared" si="0"/>
        <v>295.36</v>
      </c>
    </row>
    <row r="7" spans="1:6" ht="25.5" x14ac:dyDescent="0.25">
      <c r="A7" s="27">
        <v>5</v>
      </c>
      <c r="B7" s="24" t="s">
        <v>259</v>
      </c>
      <c r="C7" s="27" t="s">
        <v>0</v>
      </c>
      <c r="D7" s="24">
        <v>4</v>
      </c>
      <c r="E7" s="1">
        <v>75.84</v>
      </c>
      <c r="F7" s="1">
        <f t="shared" si="0"/>
        <v>303.36</v>
      </c>
    </row>
    <row r="8" spans="1:6" ht="25.5" x14ac:dyDescent="0.25">
      <c r="A8" s="27">
        <v>6</v>
      </c>
      <c r="B8" s="29" t="s">
        <v>18</v>
      </c>
      <c r="C8" s="27" t="s">
        <v>0</v>
      </c>
      <c r="D8" s="24">
        <v>2</v>
      </c>
      <c r="E8" s="1">
        <v>33.33</v>
      </c>
      <c r="F8" s="1">
        <f t="shared" si="0"/>
        <v>66.66</v>
      </c>
    </row>
    <row r="9" spans="1:6" ht="25.5" x14ac:dyDescent="0.25">
      <c r="A9" s="27">
        <v>7</v>
      </c>
      <c r="B9" s="29" t="s">
        <v>32</v>
      </c>
      <c r="C9" s="27" t="s">
        <v>1</v>
      </c>
      <c r="D9" s="24">
        <v>2</v>
      </c>
      <c r="E9" s="1">
        <v>31.82</v>
      </c>
      <c r="F9" s="1">
        <f t="shared" si="0"/>
        <v>63.64</v>
      </c>
    </row>
    <row r="10" spans="1:6" ht="25.5" x14ac:dyDescent="0.25">
      <c r="A10" s="27">
        <v>8</v>
      </c>
      <c r="B10" s="29" t="s">
        <v>235</v>
      </c>
      <c r="C10" s="27" t="s">
        <v>0</v>
      </c>
      <c r="D10" s="24">
        <v>4</v>
      </c>
      <c r="E10" s="1">
        <v>21.52</v>
      </c>
      <c r="F10" s="1">
        <f t="shared" si="0"/>
        <v>86.08</v>
      </c>
    </row>
    <row r="11" spans="1:6" ht="25.5" x14ac:dyDescent="0.25">
      <c r="A11" s="27">
        <v>9</v>
      </c>
      <c r="B11" s="29" t="s">
        <v>236</v>
      </c>
      <c r="C11" s="27" t="s">
        <v>0</v>
      </c>
      <c r="D11" s="24">
        <v>1</v>
      </c>
      <c r="E11" s="1">
        <v>27.98</v>
      </c>
      <c r="F11" s="1">
        <f t="shared" si="0"/>
        <v>27.98</v>
      </c>
    </row>
    <row r="12" spans="1:6" x14ac:dyDescent="0.25">
      <c r="A12" s="27">
        <v>10</v>
      </c>
      <c r="B12" s="24" t="s">
        <v>16</v>
      </c>
      <c r="C12" s="27" t="s">
        <v>1</v>
      </c>
      <c r="D12" s="24">
        <v>6</v>
      </c>
      <c r="E12" s="1">
        <v>17.440000000000001</v>
      </c>
      <c r="F12" s="1">
        <f t="shared" si="0"/>
        <v>104.64000000000001</v>
      </c>
    </row>
    <row r="13" spans="1:6" ht="38.25" x14ac:dyDescent="0.25">
      <c r="A13" s="27">
        <v>11</v>
      </c>
      <c r="B13" s="29" t="s">
        <v>17</v>
      </c>
      <c r="C13" s="27" t="s">
        <v>0</v>
      </c>
      <c r="D13" s="24">
        <v>1</v>
      </c>
      <c r="E13" s="1">
        <v>35.119999999999997</v>
      </c>
      <c r="F13" s="1">
        <f t="shared" si="0"/>
        <v>35.119999999999997</v>
      </c>
    </row>
    <row r="14" spans="1:6" ht="25.5" x14ac:dyDescent="0.25">
      <c r="A14" s="33">
        <v>12</v>
      </c>
      <c r="B14" s="29" t="s">
        <v>34</v>
      </c>
      <c r="C14" s="33" t="s">
        <v>0</v>
      </c>
      <c r="D14" s="34">
        <v>2</v>
      </c>
      <c r="E14" s="1">
        <v>35.07</v>
      </c>
      <c r="F14" s="1">
        <f t="shared" ref="F14" si="1">D14*E14</f>
        <v>70.14</v>
      </c>
    </row>
    <row r="15" spans="1:6" x14ac:dyDescent="0.25">
      <c r="A15" s="27">
        <v>13</v>
      </c>
      <c r="B15" s="30" t="s">
        <v>254</v>
      </c>
      <c r="C15" s="27" t="s">
        <v>0</v>
      </c>
      <c r="D15" s="24">
        <v>1</v>
      </c>
      <c r="E15" s="1">
        <v>348.15</v>
      </c>
      <c r="F15" s="1">
        <f t="shared" si="0"/>
        <v>348.15</v>
      </c>
    </row>
    <row r="16" spans="1:6" x14ac:dyDescent="0.25">
      <c r="A16" s="159" t="s">
        <v>218</v>
      </c>
      <c r="B16" s="160"/>
      <c r="C16" s="160"/>
      <c r="D16" s="160"/>
      <c r="E16" s="161"/>
      <c r="F16" s="26">
        <f>SUM(F3:F15)</f>
        <v>1702.33</v>
      </c>
    </row>
    <row r="17" spans="1:6" x14ac:dyDescent="0.25">
      <c r="A17" s="159" t="s">
        <v>219</v>
      </c>
      <c r="B17" s="160"/>
      <c r="C17" s="160"/>
      <c r="D17" s="160"/>
      <c r="E17" s="161"/>
      <c r="F17" s="26">
        <f>F16/12</f>
        <v>141.86083333333332</v>
      </c>
    </row>
  </sheetData>
  <sortState ref="B3:D15">
    <sortCondition ref="B3:B15"/>
  </sortState>
  <mergeCells count="3">
    <mergeCell ref="A16:E16"/>
    <mergeCell ref="A17:E17"/>
    <mergeCell ref="A1:F1"/>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8E01A-0A26-4A6F-B74E-B7727E61F730}">
  <dimension ref="A1:F31"/>
  <sheetViews>
    <sheetView topLeftCell="A17" zoomScale="110" zoomScaleNormal="110" workbookViewId="0">
      <selection activeCell="B31" sqref="B31:B33"/>
    </sheetView>
  </sheetViews>
  <sheetFormatPr defaultRowHeight="15" x14ac:dyDescent="0.25"/>
  <cols>
    <col min="1" max="1" width="4.85546875" bestFit="1" customWidth="1"/>
    <col min="2" max="2" width="70" style="22" customWidth="1"/>
    <col min="3" max="3" width="18" bestFit="1" customWidth="1"/>
    <col min="4" max="4" width="18.28515625" bestFit="1" customWidth="1"/>
    <col min="5" max="5" width="12.85546875" style="19" bestFit="1" customWidth="1"/>
    <col min="6" max="6" width="10.5703125" style="19" bestFit="1" customWidth="1"/>
  </cols>
  <sheetData>
    <row r="1" spans="1:6" x14ac:dyDescent="0.25">
      <c r="A1" s="139" t="s">
        <v>249</v>
      </c>
      <c r="B1" s="139"/>
      <c r="C1" s="139"/>
      <c r="D1" s="139"/>
      <c r="E1" s="139"/>
      <c r="F1" s="139"/>
    </row>
    <row r="2" spans="1:6" x14ac:dyDescent="0.25">
      <c r="A2" s="11" t="s">
        <v>3</v>
      </c>
      <c r="B2" s="10" t="s">
        <v>8</v>
      </c>
      <c r="C2" s="11" t="s">
        <v>12</v>
      </c>
      <c r="D2" s="11" t="s">
        <v>30</v>
      </c>
      <c r="E2" s="16" t="s">
        <v>216</v>
      </c>
      <c r="F2" s="16" t="s">
        <v>217</v>
      </c>
    </row>
    <row r="3" spans="1:6" ht="63.75" x14ac:dyDescent="0.25">
      <c r="A3" s="12">
        <v>1</v>
      </c>
      <c r="B3" s="21" t="s">
        <v>244</v>
      </c>
      <c r="C3" s="12" t="s">
        <v>237</v>
      </c>
      <c r="D3" s="12">
        <v>24</v>
      </c>
      <c r="E3" s="1">
        <v>11.72</v>
      </c>
      <c r="F3" s="1">
        <f>D3*E3</f>
        <v>281.28000000000003</v>
      </c>
    </row>
    <row r="4" spans="1:6" ht="63.75" x14ac:dyDescent="0.25">
      <c r="A4" s="12">
        <v>2</v>
      </c>
      <c r="B4" s="20" t="s">
        <v>243</v>
      </c>
      <c r="C4" s="12" t="s">
        <v>238</v>
      </c>
      <c r="D4" s="12">
        <v>4</v>
      </c>
      <c r="E4" s="1">
        <v>130.47999999999999</v>
      </c>
      <c r="F4" s="1">
        <f t="shared" ref="F4:F22" si="0">D4*E4</f>
        <v>521.91999999999996</v>
      </c>
    </row>
    <row r="5" spans="1:6" ht="25.5" x14ac:dyDescent="0.25">
      <c r="A5" s="12">
        <v>3</v>
      </c>
      <c r="B5" s="21" t="s">
        <v>241</v>
      </c>
      <c r="C5" s="12" t="s">
        <v>239</v>
      </c>
      <c r="D5" s="12">
        <v>12</v>
      </c>
      <c r="E5" s="1">
        <v>9.6199999999999992</v>
      </c>
      <c r="F5" s="1">
        <f t="shared" si="0"/>
        <v>115.44</v>
      </c>
    </row>
    <row r="6" spans="1:6" ht="38.25" x14ac:dyDescent="0.25">
      <c r="A6" s="12">
        <v>4</v>
      </c>
      <c r="B6" s="21" t="s">
        <v>246</v>
      </c>
      <c r="C6" s="12" t="s">
        <v>240</v>
      </c>
      <c r="D6" s="12">
        <v>12</v>
      </c>
      <c r="E6" s="1">
        <v>24.26</v>
      </c>
      <c r="F6" s="1">
        <f t="shared" si="0"/>
        <v>291.12</v>
      </c>
    </row>
    <row r="7" spans="1:6" ht="51" x14ac:dyDescent="0.25">
      <c r="A7" s="12">
        <v>5</v>
      </c>
      <c r="B7" s="21" t="s">
        <v>29</v>
      </c>
      <c r="C7" s="12" t="s">
        <v>242</v>
      </c>
      <c r="D7" s="12">
        <v>12</v>
      </c>
      <c r="E7" s="1">
        <v>10.35</v>
      </c>
      <c r="F7" s="1">
        <f t="shared" si="0"/>
        <v>124.19999999999999</v>
      </c>
    </row>
    <row r="8" spans="1:6" ht="38.25" x14ac:dyDescent="0.25">
      <c r="A8" s="12">
        <v>6</v>
      </c>
      <c r="B8" s="21" t="s">
        <v>245</v>
      </c>
      <c r="C8" s="12" t="s">
        <v>247</v>
      </c>
      <c r="D8" s="12">
        <v>12</v>
      </c>
      <c r="E8" s="1">
        <v>3.4</v>
      </c>
      <c r="F8" s="1">
        <f t="shared" si="0"/>
        <v>40.799999999999997</v>
      </c>
    </row>
    <row r="9" spans="1:6" x14ac:dyDescent="0.25">
      <c r="A9" s="12">
        <v>7</v>
      </c>
      <c r="B9" s="21" t="s">
        <v>9</v>
      </c>
      <c r="C9" s="12" t="s">
        <v>0</v>
      </c>
      <c r="D9" s="12">
        <v>36</v>
      </c>
      <c r="E9" s="1">
        <v>4.79</v>
      </c>
      <c r="F9" s="1">
        <f t="shared" si="0"/>
        <v>172.44</v>
      </c>
    </row>
    <row r="10" spans="1:6" ht="25.5" x14ac:dyDescent="0.25">
      <c r="A10" s="12">
        <v>8</v>
      </c>
      <c r="B10" s="21" t="s">
        <v>260</v>
      </c>
      <c r="C10" s="12" t="s">
        <v>13</v>
      </c>
      <c r="D10" s="12">
        <v>4</v>
      </c>
      <c r="E10" s="1">
        <v>34.409999999999997</v>
      </c>
      <c r="F10" s="1">
        <f t="shared" si="0"/>
        <v>137.63999999999999</v>
      </c>
    </row>
    <row r="11" spans="1:6" x14ac:dyDescent="0.25">
      <c r="A11" s="33">
        <v>9</v>
      </c>
      <c r="B11" s="21" t="s">
        <v>11</v>
      </c>
      <c r="C11" s="28" t="s">
        <v>0</v>
      </c>
      <c r="D11" s="28">
        <v>2</v>
      </c>
      <c r="E11" s="1">
        <v>23.88</v>
      </c>
      <c r="F11" s="1">
        <f t="shared" si="0"/>
        <v>47.76</v>
      </c>
    </row>
    <row r="12" spans="1:6" ht="25.5" x14ac:dyDescent="0.25">
      <c r="A12" s="33">
        <v>10</v>
      </c>
      <c r="B12" s="21" t="s">
        <v>27</v>
      </c>
      <c r="C12" s="28" t="s">
        <v>0</v>
      </c>
      <c r="D12" s="28">
        <v>4</v>
      </c>
      <c r="E12" s="1">
        <v>18.43</v>
      </c>
      <c r="F12" s="1">
        <f t="shared" si="0"/>
        <v>73.72</v>
      </c>
    </row>
    <row r="13" spans="1:6" x14ac:dyDescent="0.25">
      <c r="A13" s="33">
        <v>11</v>
      </c>
      <c r="B13" s="21" t="s">
        <v>250</v>
      </c>
      <c r="C13" s="28" t="s">
        <v>0</v>
      </c>
      <c r="D13" s="28">
        <v>1</v>
      </c>
      <c r="E13" s="1">
        <v>120</v>
      </c>
      <c r="F13" s="1">
        <f t="shared" si="0"/>
        <v>120</v>
      </c>
    </row>
    <row r="14" spans="1:6" x14ac:dyDescent="0.25">
      <c r="A14" s="33">
        <v>12</v>
      </c>
      <c r="B14" s="21" t="s">
        <v>10</v>
      </c>
      <c r="C14" s="28" t="s">
        <v>0</v>
      </c>
      <c r="D14" s="28">
        <v>4</v>
      </c>
      <c r="E14" s="1">
        <v>20.48</v>
      </c>
      <c r="F14" s="1">
        <f t="shared" si="0"/>
        <v>81.92</v>
      </c>
    </row>
    <row r="15" spans="1:6" ht="25.5" x14ac:dyDescent="0.25">
      <c r="A15" s="33">
        <v>13</v>
      </c>
      <c r="B15" s="21" t="s">
        <v>24</v>
      </c>
      <c r="C15" s="28" t="s">
        <v>0</v>
      </c>
      <c r="D15" s="28">
        <v>3</v>
      </c>
      <c r="E15" s="1">
        <v>19.34</v>
      </c>
      <c r="F15" s="1">
        <f t="shared" si="0"/>
        <v>58.019999999999996</v>
      </c>
    </row>
    <row r="16" spans="1:6" ht="25.5" x14ac:dyDescent="0.25">
      <c r="A16" s="33">
        <v>14</v>
      </c>
      <c r="B16" s="21" t="s">
        <v>7</v>
      </c>
      <c r="C16" s="28" t="s">
        <v>1</v>
      </c>
      <c r="D16" s="28">
        <v>12</v>
      </c>
      <c r="E16" s="1">
        <v>5.35</v>
      </c>
      <c r="F16" s="1">
        <f t="shared" si="0"/>
        <v>64.199999999999989</v>
      </c>
    </row>
    <row r="17" spans="1:6" x14ac:dyDescent="0.25">
      <c r="A17" s="33">
        <v>15</v>
      </c>
      <c r="B17" s="21" t="s">
        <v>251</v>
      </c>
      <c r="C17" s="28" t="s">
        <v>0</v>
      </c>
      <c r="D17" s="28">
        <v>2</v>
      </c>
      <c r="E17" s="1">
        <v>7.53</v>
      </c>
      <c r="F17" s="1">
        <f t="shared" si="0"/>
        <v>15.06</v>
      </c>
    </row>
    <row r="18" spans="1:6" ht="25.5" x14ac:dyDescent="0.25">
      <c r="A18" s="33">
        <v>16</v>
      </c>
      <c r="B18" s="21" t="s">
        <v>26</v>
      </c>
      <c r="C18" s="28" t="s">
        <v>31</v>
      </c>
      <c r="D18" s="28">
        <v>2</v>
      </c>
      <c r="E18" s="1">
        <v>19.54</v>
      </c>
      <c r="F18" s="1">
        <f t="shared" si="0"/>
        <v>39.08</v>
      </c>
    </row>
    <row r="19" spans="1:6" ht="25.5" x14ac:dyDescent="0.25">
      <c r="A19" s="33">
        <v>17</v>
      </c>
      <c r="B19" s="21" t="s">
        <v>25</v>
      </c>
      <c r="C19" s="28" t="s">
        <v>31</v>
      </c>
      <c r="D19" s="28">
        <v>2</v>
      </c>
      <c r="E19" s="1">
        <v>14.79</v>
      </c>
      <c r="F19" s="1">
        <f t="shared" si="0"/>
        <v>29.58</v>
      </c>
    </row>
    <row r="20" spans="1:6" x14ac:dyDescent="0.25">
      <c r="A20" s="33">
        <v>18</v>
      </c>
      <c r="B20" s="20" t="s">
        <v>194</v>
      </c>
      <c r="C20" s="12" t="s">
        <v>239</v>
      </c>
      <c r="D20" s="12">
        <v>4</v>
      </c>
      <c r="E20" s="1">
        <v>86.33</v>
      </c>
      <c r="F20" s="1">
        <f t="shared" si="0"/>
        <v>345.32</v>
      </c>
    </row>
    <row r="21" spans="1:6" ht="25.5" x14ac:dyDescent="0.25">
      <c r="A21" s="33">
        <v>19</v>
      </c>
      <c r="B21" s="20" t="s">
        <v>20</v>
      </c>
      <c r="C21" s="28" t="s">
        <v>0</v>
      </c>
      <c r="D21" s="28">
        <v>4</v>
      </c>
      <c r="E21" s="1">
        <v>56.93</v>
      </c>
      <c r="F21" s="1">
        <f t="shared" si="0"/>
        <v>227.72</v>
      </c>
    </row>
    <row r="22" spans="1:6" x14ac:dyDescent="0.25">
      <c r="A22" s="33">
        <v>20</v>
      </c>
      <c r="B22" s="20" t="s">
        <v>21</v>
      </c>
      <c r="C22" s="28" t="s">
        <v>0</v>
      </c>
      <c r="D22" s="28">
        <v>6</v>
      </c>
      <c r="E22" s="1">
        <v>37.74</v>
      </c>
      <c r="F22" s="1">
        <f t="shared" si="0"/>
        <v>226.44</v>
      </c>
    </row>
    <row r="23" spans="1:6" x14ac:dyDescent="0.25">
      <c r="A23" s="139" t="s">
        <v>222</v>
      </c>
      <c r="B23" s="139"/>
      <c r="C23" s="139"/>
      <c r="D23" s="139"/>
      <c r="E23" s="139"/>
      <c r="F23" s="16">
        <f>SUM(F3:F11)</f>
        <v>1732.6000000000001</v>
      </c>
    </row>
    <row r="24" spans="1:6" x14ac:dyDescent="0.25">
      <c r="A24" s="139" t="s">
        <v>248</v>
      </c>
      <c r="B24" s="139"/>
      <c r="C24" s="139"/>
      <c r="D24" s="139"/>
      <c r="E24" s="139"/>
      <c r="F24" s="16">
        <f>F23/12</f>
        <v>144.38333333333335</v>
      </c>
    </row>
    <row r="31" spans="1:6" ht="14.45" customHeight="1" x14ac:dyDescent="0.25"/>
  </sheetData>
  <sortState ref="B29:D40">
    <sortCondition ref="B29:B40"/>
  </sortState>
  <mergeCells count="3">
    <mergeCell ref="A23:E23"/>
    <mergeCell ref="A24:E24"/>
    <mergeCell ref="A1:F1"/>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1DF14-7509-4736-99D8-589C6099BEA0}">
  <dimension ref="A1:G10"/>
  <sheetViews>
    <sheetView zoomScaleNormal="100" workbookViewId="0">
      <selection activeCell="G8" sqref="G3:G8"/>
    </sheetView>
  </sheetViews>
  <sheetFormatPr defaultRowHeight="15" x14ac:dyDescent="0.25"/>
  <cols>
    <col min="1" max="1" width="4.42578125" bestFit="1" customWidth="1"/>
    <col min="2" max="2" width="71" style="22" customWidth="1"/>
    <col min="3" max="3" width="18" bestFit="1" customWidth="1"/>
    <col min="4" max="4" width="10.85546875" bestFit="1" customWidth="1"/>
    <col min="5" max="5" width="15.85546875" bestFit="1" customWidth="1"/>
    <col min="6" max="6" width="12.85546875" bestFit="1" customWidth="1"/>
    <col min="7" max="7" width="16.7109375" bestFit="1" customWidth="1"/>
  </cols>
  <sheetData>
    <row r="1" spans="1:7" x14ac:dyDescent="0.25">
      <c r="A1" s="159" t="s">
        <v>257</v>
      </c>
      <c r="B1" s="160"/>
      <c r="C1" s="160"/>
      <c r="D1" s="160"/>
      <c r="E1" s="160"/>
      <c r="F1" s="160"/>
      <c r="G1" s="161"/>
    </row>
    <row r="2" spans="1:7" x14ac:dyDescent="0.25">
      <c r="A2" s="32" t="s">
        <v>3</v>
      </c>
      <c r="B2" s="31" t="s">
        <v>8</v>
      </c>
      <c r="C2" s="32" t="s">
        <v>12</v>
      </c>
      <c r="D2" s="32" t="s">
        <v>4</v>
      </c>
      <c r="E2" s="32" t="s">
        <v>15</v>
      </c>
      <c r="F2" s="32" t="s">
        <v>5</v>
      </c>
      <c r="G2" s="32" t="s">
        <v>221</v>
      </c>
    </row>
    <row r="3" spans="1:7" x14ac:dyDescent="0.25">
      <c r="A3" s="33">
        <v>1</v>
      </c>
      <c r="B3" s="21" t="s">
        <v>23</v>
      </c>
      <c r="C3" s="33" t="s">
        <v>0</v>
      </c>
      <c r="D3" s="33">
        <v>1</v>
      </c>
      <c r="E3" s="33">
        <v>60</v>
      </c>
      <c r="F3" s="1">
        <v>46.44</v>
      </c>
      <c r="G3" s="1">
        <f>F3/E3</f>
        <v>0.77399999999999991</v>
      </c>
    </row>
    <row r="4" spans="1:7" x14ac:dyDescent="0.25">
      <c r="A4" s="33">
        <v>2</v>
      </c>
      <c r="B4" s="21" t="s">
        <v>253</v>
      </c>
      <c r="C4" s="33" t="s">
        <v>0</v>
      </c>
      <c r="D4" s="33">
        <v>1</v>
      </c>
      <c r="E4" s="33">
        <v>60</v>
      </c>
      <c r="F4" s="1">
        <v>272.45</v>
      </c>
      <c r="G4" s="1">
        <f t="shared" ref="G4:G7" si="0">F4/E4</f>
        <v>4.5408333333333335</v>
      </c>
    </row>
    <row r="5" spans="1:7" ht="25.5" x14ac:dyDescent="0.25">
      <c r="A5" s="33">
        <v>3</v>
      </c>
      <c r="B5" s="21" t="s">
        <v>22</v>
      </c>
      <c r="C5" s="33" t="s">
        <v>0</v>
      </c>
      <c r="D5" s="33">
        <v>1</v>
      </c>
      <c r="E5" s="33">
        <v>60</v>
      </c>
      <c r="F5" s="1">
        <v>118.22</v>
      </c>
      <c r="G5" s="1">
        <f t="shared" si="0"/>
        <v>1.9703333333333333</v>
      </c>
    </row>
    <row r="6" spans="1:7" ht="25.5" x14ac:dyDescent="0.25">
      <c r="A6" s="33">
        <v>4</v>
      </c>
      <c r="B6" s="21" t="s">
        <v>14</v>
      </c>
      <c r="C6" s="33" t="s">
        <v>0</v>
      </c>
      <c r="D6" s="33">
        <v>1</v>
      </c>
      <c r="E6" s="33">
        <v>120</v>
      </c>
      <c r="F6" s="1">
        <v>634.70000000000005</v>
      </c>
      <c r="G6" s="1">
        <f t="shared" si="0"/>
        <v>5.2891666666666675</v>
      </c>
    </row>
    <row r="7" spans="1:7" x14ac:dyDescent="0.25">
      <c r="A7" s="33">
        <v>5</v>
      </c>
      <c r="B7" s="21" t="s">
        <v>19</v>
      </c>
      <c r="C7" s="33" t="s">
        <v>0</v>
      </c>
      <c r="D7" s="33">
        <v>1</v>
      </c>
      <c r="E7" s="33">
        <v>120</v>
      </c>
      <c r="F7" s="1">
        <v>826.25</v>
      </c>
      <c r="G7" s="1">
        <f t="shared" si="0"/>
        <v>6.885416666666667</v>
      </c>
    </row>
    <row r="8" spans="1:7" x14ac:dyDescent="0.25">
      <c r="A8" s="33">
        <v>6</v>
      </c>
      <c r="B8" s="20" t="s">
        <v>28</v>
      </c>
      <c r="C8" s="33" t="s">
        <v>0</v>
      </c>
      <c r="D8" s="33">
        <v>1</v>
      </c>
      <c r="E8" s="33">
        <v>24</v>
      </c>
      <c r="F8" s="1">
        <v>285.68</v>
      </c>
      <c r="G8" s="1">
        <f t="shared" ref="G8" si="1">F8/E8</f>
        <v>11.903333333333334</v>
      </c>
    </row>
    <row r="9" spans="1:7" x14ac:dyDescent="0.25">
      <c r="A9" s="159" t="s">
        <v>220</v>
      </c>
      <c r="B9" s="160"/>
      <c r="C9" s="160"/>
      <c r="D9" s="160"/>
      <c r="E9" s="160"/>
      <c r="F9" s="161"/>
      <c r="G9" s="1">
        <f>SUM(G3:G8)</f>
        <v>31.363083333333336</v>
      </c>
    </row>
    <row r="10" spans="1:7" x14ac:dyDescent="0.25">
      <c r="A10" s="159" t="s">
        <v>248</v>
      </c>
      <c r="B10" s="160"/>
      <c r="C10" s="160"/>
      <c r="D10" s="160"/>
      <c r="E10" s="160"/>
      <c r="F10" s="161"/>
      <c r="G10" s="1">
        <f>G9</f>
        <v>31.363083333333336</v>
      </c>
    </row>
  </sheetData>
  <sortState ref="B3:E8">
    <sortCondition ref="B3:B8"/>
  </sortState>
  <mergeCells count="3">
    <mergeCell ref="A1:G1"/>
    <mergeCell ref="A9:F9"/>
    <mergeCell ref="A10:F10"/>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4</vt:i4>
      </vt:variant>
    </vt:vector>
  </HeadingPairs>
  <TitlesOfParts>
    <vt:vector size="4" baseType="lpstr">
      <vt:lpstr>Tratador de Animais</vt:lpstr>
      <vt:lpstr>Uniforme e EPI</vt:lpstr>
      <vt:lpstr>Material de Limpeza</vt:lpstr>
      <vt:lpstr>Equipamentos</vt:lpstr>
    </vt:vector>
  </TitlesOfParts>
  <Company>Policia Federal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Manoel Gratex Ribeiro</dc:creator>
  <cp:lastModifiedBy>Danilo Vieira Mariani</cp:lastModifiedBy>
  <cp:lastPrinted>2023-02-17T19:01:36Z</cp:lastPrinted>
  <dcterms:created xsi:type="dcterms:W3CDTF">2022-07-19T13:50:16Z</dcterms:created>
  <dcterms:modified xsi:type="dcterms:W3CDTF">2023-03-21T14:31:11Z</dcterms:modified>
</cp:coreProperties>
</file>